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65266" windowWidth="12120" windowHeight="8580" tabRatio="898" firstSheet="3" activeTab="7"/>
  </bookViews>
  <sheets>
    <sheet name="4.1 DOCUMENTOS JURIDICOS" sheetId="1" r:id="rId1"/>
    <sheet name="4.2  DOCUMENTOS DE EXPERIENCIA" sheetId="2" r:id="rId2"/>
    <sheet name="3,4,2,1 EXP  SEGUROS" sheetId="3" r:id="rId3"/>
    <sheet name="3,4,2,2, EXP SINIESTROS" sheetId="4" r:id="rId4"/>
    <sheet name="4.3  CAP ADMINISTRATIVA" sheetId="5" r:id="rId5"/>
    <sheet name="4.5  CAP FINANCIERA" sheetId="6" r:id="rId6"/>
    <sheet name="3,4,6  CON TEC BASICAS" sheetId="7" r:id="rId7"/>
    <sheet name="RESUMEN G1 y G2 " sheetId="8" r:id="rId8"/>
    <sheet name="CONSOLIDADO G1" sheetId="9" r:id="rId9"/>
    <sheet name="PRIMAS G1" sheetId="10" r:id="rId10"/>
    <sheet name="DEDUCIBLES" sheetId="11" r:id="rId11"/>
    <sheet name="TRDM" sheetId="12" r:id="rId12"/>
    <sheet name="AUTOS" sheetId="13" r:id="rId13"/>
    <sheet name="MANEJO" sheetId="14" r:id="rId14"/>
    <sheet name="RCE" sheetId="15" r:id="rId15"/>
    <sheet name="CONSOLIDADO G2" sheetId="16" r:id="rId16"/>
    <sheet name="PRIMAS G2" sheetId="17" r:id="rId17"/>
    <sheet name="Rc SP" sheetId="18" r:id="rId18"/>
  </sheets>
  <definedNames>
    <definedName name="_xlnm.Print_Area" localSheetId="2">'3,4,2,1 EXP  SEGUROS'!$A$1:$G$45</definedName>
    <definedName name="_xlnm.Print_Area" localSheetId="6">'3,4,6  CON TEC BASICAS'!$A$1:$F$26</definedName>
    <definedName name="_xlnm.Print_Area" localSheetId="0">'4.1 DOCUMENTOS JURIDICOS'!$A$1:$E$52</definedName>
    <definedName name="_xlnm.Print_Area" localSheetId="1">'4.2  DOCUMENTOS DE EXPERIENCIA'!$A$1:$F$33</definedName>
    <definedName name="_xlnm.Print_Area" localSheetId="4">'4.3  CAP ADMINISTRATIVA'!$A$1:$E$29</definedName>
    <definedName name="_xlnm.Print_Area" localSheetId="8">'CONSOLIDADO G1'!$A$1:$I$55</definedName>
    <definedName name="_xlnm.Print_Area" localSheetId="15">'CONSOLIDADO G2'!$A$1:$H$25</definedName>
    <definedName name="_xlnm.Print_Area" localSheetId="10">'DEDUCIBLES'!$A$1:$F$37</definedName>
    <definedName name="_xlnm.Print_Area" localSheetId="13">'MANEJO'!$A$1:$T$52</definedName>
    <definedName name="_xlnm.Print_Area" localSheetId="17">'Rc SP'!$A$1:$L$73</definedName>
    <definedName name="_xlnm.Print_Area" localSheetId="14">'RCE'!$A$1:$T$50</definedName>
    <definedName name="_xlnm.Print_Area" localSheetId="7">'RESUMEN G1 y G2 '!$A$1:$E$22</definedName>
    <definedName name="_xlnm.Print_Area" localSheetId="11">'TRDM'!$A$1:$T$67</definedName>
    <definedName name="_xlnm.Print_Titles" localSheetId="10">'DEDUCIBLES'!$1:$6</definedName>
    <definedName name="_xlnm.Print_Titles" localSheetId="13">'MANEJO'!$1:$8</definedName>
    <definedName name="_xlnm.Print_Titles" localSheetId="11">'TRDM'!$1:$8</definedName>
  </definedNames>
  <calcPr fullCalcOnLoad="1"/>
</workbook>
</file>

<file path=xl/sharedStrings.xml><?xml version="1.0" encoding="utf-8"?>
<sst xmlns="http://schemas.openxmlformats.org/spreadsheetml/2006/main" count="2321" uniqueCount="743">
  <si>
    <t>SE OTORGA 10% ADICIONAL PARA UN  TOTAL DEL 60% EN POLIZA</t>
  </si>
  <si>
    <t>SE OTORGA 50% ADICIONAL. TOTAL 100% EN POLIZA</t>
  </si>
  <si>
    <t>SE OTORGA UN TOTAL DE 120 DIAS</t>
  </si>
  <si>
    <t>SE OTORGA $200.000.000 ADICIONALES. TOTAL POLIZA  $700.000.000</t>
  </si>
  <si>
    <t>SE OTORGA EL LIMITE MAXIMO SOLICITADO</t>
  </si>
  <si>
    <t>SE OTORGA LIMITE MAXIMO SOLICITADO</t>
  </si>
  <si>
    <t>SE OTORGA UN LIMITE DE $10.000.000 EVENTO $50.000.000 VIGENCIA</t>
  </si>
  <si>
    <t>SE OTORGA EL  LIMITE MAXIMO SOLICITADO</t>
  </si>
  <si>
    <t>SE OTORGA $300.000.000 ADICIONALES AL LIMITE BASICO</t>
  </si>
  <si>
    <t>SE OTORGA $150.000.000 ADICIONALES AL LIMITE BASICO</t>
  </si>
  <si>
    <r>
      <t xml:space="preserve">MARIA ELENA GUTIEEREZ DUARTE               
</t>
    </r>
    <r>
      <rPr>
        <sz val="12"/>
        <rFont val="Arial"/>
        <family val="2"/>
      </rPr>
      <t>Subgerente  Jurídico</t>
    </r>
    <r>
      <rPr>
        <b/>
        <sz val="12"/>
        <rFont val="Arial"/>
        <family val="2"/>
      </rPr>
      <t xml:space="preserve">
LOTERÍA SANTANDER</t>
    </r>
  </si>
  <si>
    <r>
      <t xml:space="preserve">ALIX PARRA GOMEZ                                       </t>
    </r>
    <r>
      <rPr>
        <sz val="12"/>
        <rFont val="Arial"/>
        <family val="2"/>
      </rPr>
      <t xml:space="preserve">             
Subgerente  Administrativo
LOTERÍA SANTANDER</t>
    </r>
  </si>
  <si>
    <r>
      <t xml:space="preserve">ALIX  PARRA GÓMEZ             
</t>
    </r>
    <r>
      <rPr>
        <sz val="12"/>
        <rFont val="Arial"/>
        <family val="2"/>
      </rPr>
      <t>Subgerente  AdminIstrativo</t>
    </r>
    <r>
      <rPr>
        <b/>
        <sz val="12"/>
        <rFont val="Arial"/>
        <family val="2"/>
      </rPr>
      <t xml:space="preserve">
LOTERÍA SANTANDER</t>
    </r>
  </si>
  <si>
    <r>
      <t xml:space="preserve">ALIX PARRA GÓMEZ               
</t>
    </r>
    <r>
      <rPr>
        <sz val="12"/>
        <rFont val="Arial"/>
        <family val="2"/>
      </rPr>
      <t>Subgerente  Administrativo</t>
    </r>
    <r>
      <rPr>
        <b/>
        <sz val="12"/>
        <rFont val="Arial"/>
        <family val="2"/>
      </rPr>
      <t xml:space="preserve">
LOTERÍA SANTANDER</t>
    </r>
  </si>
  <si>
    <r>
      <t xml:space="preserve">ALIX  PARRA GÓMEZ               
</t>
    </r>
    <r>
      <rPr>
        <sz val="12"/>
        <rFont val="Arial"/>
        <family val="2"/>
      </rPr>
      <t>Subgerente  Administrativo</t>
    </r>
    <r>
      <rPr>
        <b/>
        <sz val="12"/>
        <rFont val="Arial"/>
        <family val="2"/>
      </rPr>
      <t xml:space="preserve">
LOTERÍA SANTANDER</t>
    </r>
  </si>
  <si>
    <t>165
A 
166</t>
  </si>
  <si>
    <t>EVALUACIÓN DEDUCIBLES</t>
  </si>
  <si>
    <t xml:space="preserve">Los proponentes cumplen con los requisitos financieros exigidos en los pliegos de condiciones    </t>
  </si>
  <si>
    <r>
      <t>LUIS CARLOS RAMIREZ CARREÑO</t>
    </r>
    <r>
      <rPr>
        <sz val="10"/>
        <rFont val="Arial"/>
        <family val="2"/>
      </rPr>
      <t xml:space="preserve">
 Subgerente Finaciero  
LOTERÍA SANTANDER</t>
    </r>
  </si>
  <si>
    <r>
      <t xml:space="preserve">MARIA INES BUENO GARCIA
</t>
    </r>
    <r>
      <rPr>
        <sz val="12"/>
        <rFont val="Arial"/>
        <family val="2"/>
      </rPr>
      <t xml:space="preserve">Contadora 
LOTERÍA SANTANDER </t>
    </r>
  </si>
  <si>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</si>
  <si>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</si>
  <si>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</si>
  <si>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Determinación de la pérdida indemnizable.</t>
  </si>
  <si>
    <t>El Oferente debe contemplar en forma expresa que la determinación del valor de la pérdida indemnizable de bienes, se efectuará con base en cotizaciones de bienes de la misma clase, capacidad, tipo y marca o de las características más similares que ofrezca el mercado.</t>
  </si>
  <si>
    <t>En caso de que en el mercado no existan bienes de las mismas o similares características, la determinación se efectuará con base en la (s) alternativa (s) de reemplazo que presentará el asegurado.</t>
  </si>
  <si>
    <t>Reconstrucción, Reposición, Reparación o reemplazo</t>
  </si>
  <si>
    <t>Bajo esta cláusula la Compañía pagará la indemnización por el valor de la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t>
  </si>
  <si>
    <t>1. Se entiende por valor de reposición de los bienes, el valor a nuevo de los mismos, sin deducción alguna por depreciación, demérito, uso, vetustez, o en fin, por cualquier otro concepto.</t>
  </si>
  <si>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</si>
  <si>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</si>
  <si>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 xml:space="preserve">LOTERÍA SANTANDER </t>
  </si>
  <si>
    <t>LIBERTY SEGUROS S.A.</t>
  </si>
  <si>
    <t xml:space="preserve">LOTERÍA  SANTANDER </t>
  </si>
  <si>
    <t xml:space="preserve"> LIBERTY SEGUROS S.A.</t>
  </si>
  <si>
    <t>LOTERÍA SANTANDER</t>
  </si>
  <si>
    <t>CONSOLIDADO GENERAL GRUPO UNO
 PROGRAMA DE SEGUROS LOTERÍA SANTANDER</t>
  </si>
  <si>
    <t>GRUPO UNO- RAMOS</t>
  </si>
  <si>
    <t>LIBERTY SEGUROS  S.A</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</si>
  <si>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</si>
  <si>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1. Resultado de siniestralidad: Se presenta cuando en vigencia de la póliza suscrita  y durante el término corrido hasta la fecha de aviso de la revocación, exista una siniestralidad superior al 110% del valor asegurado.</t>
  </si>
  <si>
    <r>
      <t xml:space="preserve">Teniendo en cuenta que este seguro establece como cobertura básica el amparo de no aplicación de deducible, la propuesta que contemple deducible </t>
    </r>
    <r>
      <rPr>
        <b/>
        <sz val="11"/>
        <rFont val="Verdana"/>
        <family val="2"/>
      </rPr>
      <t>será objeto de rechazo en esta póliza.</t>
    </r>
    <r>
      <rPr>
        <sz val="11"/>
        <rFont val="Verdana"/>
        <family val="2"/>
      </rPr>
      <t xml:space="preserve"> </t>
    </r>
  </si>
  <si>
    <t xml:space="preserve">  50 Puntos</t>
  </si>
  <si>
    <t xml:space="preserve">  40 Puntos</t>
  </si>
  <si>
    <t xml:space="preserve">  30Puntos</t>
  </si>
  <si>
    <t>Cobertura para conjuntos,  Sublímite de hasta $20.000.000 evento / $50.000.000  vigencia</t>
  </si>
  <si>
    <t xml:space="preserve">El proponente debe ofrecer un límite, de máximo $10.000.00.0, el cual se aplicará como agregado en las reclamaciones presentadas bajo esta póliza (excepto para Terremoto, HMACC, AMIT y Sabotaje) es decir, la aseguradora indemnizará los montos de los deducibles a cargo del límite ofertado, hasta agotar el mismo. </t>
  </si>
  <si>
    <t xml:space="preserve">Una vez agotado el límite, la aseguradora aplicará los deducibles establecidos para los amparos correspondientes y que son objeto de la calificación en el numeral 8.1.3. </t>
  </si>
  <si>
    <t>Este limite de deducible agregado se calificará asignado el maximo puntaje, diez  (10) puntos, a la propuesta que ofrezca el mayor límite (Hasta el monto de $10.000.000), y a las demás en forma proporcional y descendente. El proponente que no presente oferta de esta condición o que no cumpla las condiciones exigidas, se le asignarán cero (0) puntos.</t>
  </si>
  <si>
    <t>Errores y Omisiones no intencionales</t>
  </si>
  <si>
    <t>Al proponente que ofrezca límite de $250.000.000 / $250.000.000 / $500.000.000, se le asignarán 70 puntos</t>
  </si>
  <si>
    <t>Al proponente que ofrezca límite de $300.000.000 / $300.000.000 / $300.000.000, se le asignarán 100 puntos</t>
  </si>
  <si>
    <t>4. Sin importar que la indemnización se haga bajo cualesquiera de las modalidades antes previstas, la compañía no estará obligada a responder sino hasta la concurrencia del valor asegurado, ajustado según lo estipulado en las condiciones de la póliza.</t>
  </si>
  <si>
    <t>Límite agregado de indemnización (excepto para Terremoto, HMACC, AMIT y Sabotaje).</t>
  </si>
  <si>
    <t>PROGRAMA DE SEGUROS EN GENERAL GRUPO 1</t>
  </si>
  <si>
    <t>Hurto y Hurto Calificado</t>
  </si>
  <si>
    <t>GRUPO UNO</t>
  </si>
  <si>
    <t xml:space="preserve">Sí como consecuencia de un evento amparado por la póliza, una maquina, pieza o equipo integrante de un conjunto, sufre daños que no permita su reparación o reemplazo, la Aseguradora se compromete a indemnizar y cubrir el siniestro respectivo, incluyendo el Hardware y el Software que sufran daño material y los demás equipos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t>
  </si>
  <si>
    <t>x</t>
  </si>
  <si>
    <t>SELECCIÓN DE COMPAÑÍA DE SEGUROS PARA LA  ADQUISICIÓN DE LAS PÓLIZAS QUE CONFORMAN EL PROGRAMA DE SEGUROS DE LA ENTIDAD</t>
  </si>
  <si>
    <t>La póliza cubre los daños o pérdidas materiales de los vehículos asegurados, causados directamente por la acción de la autoridad legalmente constituida, ejercida con el fin de disminuir o aminorar las consecuencias de cualquiera de los riesgos amparados por esta póliza</t>
  </si>
  <si>
    <t xml:space="preserve">Primera Opción de Compra del Salvamento por el Asegurado </t>
  </si>
  <si>
    <t>El oferente se obliga a comunicar por escrito al asegurado en toda oportunidad a que haya lugar a la aplicación de esta cláusula, concediéndole a éste un plazo de treinta días para que le informe si hará uso de tal opción o no.</t>
  </si>
  <si>
    <t>Si no se llega a un acuerdo entre el asegurado y la compañía por la compra del salvamento, la compañía quedará en libertad de disponer de él a su entera voluntad.</t>
  </si>
  <si>
    <t>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</si>
  <si>
    <t>Errores involuntarios en las características de los vehículos asegurados</t>
  </si>
  <si>
    <t>Compromiso de la aseguradora sobre el plazo para el pago de las indemnizaciones.</t>
  </si>
  <si>
    <t>No inspección de vehículos nuevos. CERO KMS</t>
  </si>
  <si>
    <t>Pagos de responsabilidad civil con base en manifiesta responsabilidad.</t>
  </si>
  <si>
    <t>En aquellos casos de responsabilidad civil en que resulte evidente la responsabilidad del conductor del vehículo asegurado, la aseguradora se compromete a efectuar el pago indemnizatorio a los terceros afectados, según lo indicado en las condiciones generales de la póliza, sin la exigencia del fallo o resolución de las autoridades competentes, no obstante lo anterior, el asegurado no podrá declararse culpable en ningún momento sin autorización previa de la Compañía.</t>
  </si>
  <si>
    <t>Autorización de reparación de los vehículos, dentro de los dos (2) días hábiles siguientes a la formalización del reclamo</t>
  </si>
  <si>
    <t>Mediante la presente cláusula, se deja expresamente señalado que el término de respuesta de la Compañía, para confirmar la autorización de la reparación de los vehículos en los siniestros que afecten la cobertura de pérdida parcial, es de máximo dos (2) días hábiles, contados a partir del momento en que la Entidad asegurada presenta la reclamación y formaliza la misma, de acuerdo con las condiciones señaladas en la oferta de que para tal efecto se encuentran establecidas.</t>
  </si>
  <si>
    <t xml:space="preserve">Inexistencia de partes en el mercado. </t>
  </si>
  <si>
    <t>Los oferentes acepta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</si>
  <si>
    <t>SE OTORGA $40,000,000 ADICIONALES AL BÁSICO</t>
  </si>
  <si>
    <t>SE OTORGA $30,000,000 ADICIONALES AL BÁSICO</t>
  </si>
  <si>
    <t>SE OTORGA $100,000,000 ADICIONALES AL BÁSICO</t>
  </si>
  <si>
    <t>SE OTORGA 6 MESES ADICIONALES AL BÁSICO Y UN MONTO DE $2,000,000 ADICIONALES AL BÁSICO</t>
  </si>
  <si>
    <t>SE OTORGA 3 MESES ADICIONALES AL BÁSICO Y UN MONTO DE $5,000,000 ADICIONALES AL BÁSICO</t>
  </si>
  <si>
    <t>SE OTORGA 30 DIAS ADICIONALES AL BÁSICO</t>
  </si>
  <si>
    <t>SE OTORGA 10% ADICIONAL AL BÁSICO</t>
  </si>
  <si>
    <t>SE OTORGA PARA EQUIPOS HASTA 5 AÑOS</t>
  </si>
  <si>
    <t>SE OTORGA UN MAXIMO EN CONJUNTO DEL 40%</t>
  </si>
  <si>
    <t>SE OTORGAN 5 DIAS</t>
  </si>
  <si>
    <t>SE OTORGA EXCLUYENDO DAÑOS DE TRANSPORTE</t>
  </si>
  <si>
    <t>SE OTORGA PARA PÉRDIDAS POR INCENDIO Y LINEAS ALIADAS.</t>
  </si>
  <si>
    <t>SE OTORGA LIMITE AGREGADO DE $10,000,000</t>
  </si>
  <si>
    <t>se otorga un total de 250/250/ 500</t>
  </si>
  <si>
    <t>SE OTORGA.</t>
  </si>
  <si>
    <t>SE OTORGA $5.000.000 ADICIONALES AL BASICO</t>
  </si>
  <si>
    <t>SE OTORGA CONSESIONARIOS PARA MODELOS 2007 EN ADELANTE</t>
  </si>
  <si>
    <t>SE OTORGA 60 DIAS ADICIONALES AL BÁSICO</t>
  </si>
  <si>
    <t>SE OTORGA $200,000,000 ADICIONALES AL BÁSICO</t>
  </si>
  <si>
    <t>SE OTORGA $5.000.000 POR EVENTO ADICIONALES AL BÁSICO Y $50.000.000 ADICIONALES VIGENCIA.</t>
  </si>
  <si>
    <t>SE OTORGA 25 DIAS ADICIONALES AL BÁSICO</t>
  </si>
  <si>
    <t>002 AL 003</t>
  </si>
  <si>
    <t>013 AL 015</t>
  </si>
  <si>
    <t>Póliza GU 041842de Compañía Aseguradora de Fianzas S.A. Confianza.  Vigencia 3 de marzo de 2011 al 5de mayo de 2011 . Valor asegurado $3.000,000,
Recibo de Caja No. 18 11001321</t>
  </si>
  <si>
    <t>07 AL 10
27 AL 28</t>
  </si>
  <si>
    <t>Presenta de la oficiana Principal en Bogotá . 
Cámara de comercio de Bucaramanga</t>
  </si>
  <si>
    <t xml:space="preserve">
$306,268,230,123
Según certificación</t>
  </si>
  <si>
    <t xml:space="preserve"> R. S.A.</t>
  </si>
  <si>
    <t>NANCY SORANY REYES  GIL</t>
  </si>
  <si>
    <t>MAC POLLO</t>
  </si>
  <si>
    <t xml:space="preserve">01/05/2010
AL
O1/05/2011
</t>
  </si>
  <si>
    <t>CENTRAL HIDROELECTRICA DE CALDAS</t>
  </si>
  <si>
    <t xml:space="preserve">20/06/2010
AL
20/06/2011
</t>
  </si>
  <si>
    <t xml:space="preserve">28/09/2009
AL
28/09/2010
</t>
  </si>
  <si>
    <t xml:space="preserve">MANUELITA S.A </t>
  </si>
  <si>
    <t xml:space="preserve">01/11/2009
AL
01/11/2010
</t>
  </si>
  <si>
    <t>CRISTAL S.A.</t>
  </si>
  <si>
    <t xml:space="preserve">30/11/2010
AL
30/11/2011
</t>
  </si>
  <si>
    <t xml:space="preserve"> R.S.A.</t>
  </si>
  <si>
    <t xml:space="preserve">AGUAS DE MANIZALES </t>
  </si>
  <si>
    <t xml:space="preserve">15/03/2010 
</t>
  </si>
  <si>
    <t>$206,638,394
INCENDIO</t>
  </si>
  <si>
    <t xml:space="preserve">No indica 
</t>
  </si>
  <si>
    <t>SUMICOL S.A.</t>
  </si>
  <si>
    <t xml:space="preserve">29/09/2009 
</t>
  </si>
  <si>
    <t>$205,880,375  TRDM</t>
  </si>
  <si>
    <t xml:space="preserve">CENTELSA </t>
  </si>
  <si>
    <t>26/15/2009</t>
  </si>
  <si>
    <t>$158,982,604
INCENDIO</t>
  </si>
  <si>
    <t>R. S.A</t>
  </si>
  <si>
    <t xml:space="preserve">11
 </t>
  </si>
  <si>
    <t>031 A 97</t>
  </si>
  <si>
    <t>988 A 99</t>
  </si>
  <si>
    <t>100 A 101</t>
  </si>
  <si>
    <t>$45,199,  Millones</t>
  </si>
  <si>
    <t>R. S.A.</t>
  </si>
  <si>
    <t>104  A 105</t>
  </si>
  <si>
    <t>2%del valor de la pérdida</t>
  </si>
  <si>
    <t>LA PREVISORA  S.A.</t>
  </si>
  <si>
    <t>003 AL  004</t>
  </si>
  <si>
    <t>013 AL 027</t>
  </si>
  <si>
    <t>Póliza GU 041481 de Compañía Aseguradora de Fianzas S.A. Confianza.  Vigencia 3 de marzo de 2011  al 12 de mayo  de 2011. Valor asegurado $4,450,000
Recibo de Caja No. 18 11001327</t>
  </si>
  <si>
    <t xml:space="preserve"> LA PREVISORA S.A.</t>
  </si>
  <si>
    <t>ELSA VICTORIA MENA CARDONA</t>
  </si>
  <si>
    <t xml:space="preserve">
$511,606,100,895
Según certificación</t>
  </si>
  <si>
    <t>INDUMIL</t>
  </si>
  <si>
    <t xml:space="preserve">01/01/2008
AL
O1/01/2009
</t>
  </si>
  <si>
    <t>$785,035,814</t>
  </si>
  <si>
    <t>EMPRESA DE ACUEDUCTO Y ALCANTARILLADO DE BOGOTÁ.</t>
  </si>
  <si>
    <t xml:space="preserve">01/12/2007
AL
01/12/2008
</t>
  </si>
  <si>
    <t>$376,544,918</t>
  </si>
  <si>
    <t>CENTRO COMERCIAL POPUOLAR LOS COMUNEROS</t>
  </si>
  <si>
    <t xml:space="preserve">16/01/2009 
</t>
  </si>
  <si>
    <t xml:space="preserve">12/10/2009 
</t>
  </si>
  <si>
    <t>$798,445,516
INCENDIO</t>
  </si>
  <si>
    <t>AGUAS KPITAL S.A  ESP</t>
  </si>
  <si>
    <t xml:space="preserve">26/08/2007 
</t>
  </si>
  <si>
    <t xml:space="preserve">08/10/2008 
</t>
  </si>
  <si>
    <t>$220,906,742  RCE</t>
  </si>
  <si>
    <t>DAS</t>
  </si>
  <si>
    <t xml:space="preserve">
Varias </t>
  </si>
  <si>
    <t xml:space="preserve">Varios </t>
  </si>
  <si>
    <t>Tres siniestros por más de $10,000,000 cada uno</t>
  </si>
  <si>
    <t xml:space="preserve">29
 </t>
  </si>
  <si>
    <t>046 A 107</t>
  </si>
  <si>
    <t>109 A 112</t>
  </si>
  <si>
    <t>114 A 117</t>
  </si>
  <si>
    <t>$55,299,  Millones</t>
  </si>
  <si>
    <t>LA PREVISORA S.A.</t>
  </si>
  <si>
    <t>122  A 133</t>
  </si>
  <si>
    <t>1%del valor de la pérdida</t>
  </si>
  <si>
    <t>LA PREVISORA . S.A.</t>
  </si>
  <si>
    <t>MAYOR VIGENCIA</t>
  </si>
  <si>
    <t xml:space="preserve">MAYOR VIGENCIA </t>
  </si>
  <si>
    <t xml:space="preserve">60 DÍAS ADICIONALES </t>
  </si>
  <si>
    <t>2% del valor asegurdo del riesgo afectado</t>
  </si>
  <si>
    <t>MANIFIETA QUE A LA  FECHA NO HAN  ATENDIDO SINISTROS POR RESPONABILIDAD CIVIL SDERVIDORES PUBLICOS</t>
  </si>
  <si>
    <r>
      <t>3.4.2.1.</t>
    </r>
    <r>
      <rPr>
        <b/>
        <i/>
        <sz val="12"/>
        <rFont val="Arial"/>
        <family val="2"/>
      </rPr>
      <t xml:space="preserve"> </t>
    </r>
    <r>
      <rPr>
        <b/>
        <sz val="12"/>
        <rFont val="Arial"/>
        <family val="2"/>
      </rPr>
      <t>Experiencia acreditada a través de los Seguros Contratados</t>
    </r>
  </si>
  <si>
    <r>
      <t>HUGO LEON ROMERO</t>
    </r>
    <r>
      <rPr>
        <sz val="12"/>
        <rFont val="Arial"/>
        <family val="2"/>
      </rPr>
      <t xml:space="preserve">
Director Técnico
JARDINE LLOYD THOMPSON</t>
    </r>
  </si>
  <si>
    <r>
      <t xml:space="preserve">Los proponentes deberán acreditar mediante certificación suscrita por el Representante Legal y el Revisor Fiscal un monto mínimo de primas emitidas de Treinta Mil Millones de Pesos </t>
    </r>
    <r>
      <rPr>
        <b/>
        <sz val="12"/>
        <rFont val="Arial"/>
        <family val="2"/>
      </rPr>
      <t>($30.000.000.000</t>
    </r>
    <r>
      <rPr>
        <sz val="12"/>
        <rFont val="Arial"/>
        <family val="2"/>
      </rPr>
      <t>) M/cte. para Compañías de Seguros Generales durante la vigencia 2010.</t>
    </r>
    <r>
      <rPr>
        <b/>
        <sz val="12"/>
        <rFont val="Arial"/>
        <family val="2"/>
      </rPr>
      <t xml:space="preserve"> </t>
    </r>
  </si>
  <si>
    <t>Valor Primas Anuales Emitidas año 2010</t>
  </si>
  <si>
    <t>·Fotocopia de las tarjetas profesionales del Contador y del Revisor Fiscal o del Contador Público Independiente.</t>
  </si>
  <si>
    <t>· Fotocopia de las tarjetas profesionales del Contador y del Revisor Fiscal o del Contador Público Independiente.</t>
  </si>
  <si>
    <r>
      <t xml:space="preserve">·Margen de Solvencia con corte al 31 de diciembre de 2010, el cual debe arrojar resultado positivo, de conformidad con la aplicación de la fórmula descrita en el </t>
    </r>
    <r>
      <rPr>
        <b/>
        <sz val="12"/>
        <rFont val="Arial"/>
        <family val="2"/>
      </rPr>
      <t>FORMATO No. 5.</t>
    </r>
    <r>
      <rPr>
        <sz val="12"/>
        <rFont val="Arial"/>
        <family val="2"/>
      </rPr>
      <t xml:space="preserve"> </t>
    </r>
  </si>
  <si>
    <r>
      <t xml:space="preserve">Margen de Solvencia con corte al 31 de diciembre de 2010, el cual debe arrojar resultado positivo, de conformidad con la aplicación de la fórmula descrita en el </t>
    </r>
    <r>
      <rPr>
        <b/>
        <sz val="12"/>
        <rFont val="Arial"/>
        <family val="2"/>
      </rPr>
      <t>FORMATO No. 5.</t>
    </r>
    <r>
      <rPr>
        <sz val="12"/>
        <rFont val="Arial"/>
        <family val="2"/>
      </rPr>
      <t xml:space="preserve"> </t>
    </r>
  </si>
  <si>
    <t>PONDERADO</t>
  </si>
  <si>
    <t>% PARTICIPACION</t>
  </si>
  <si>
    <t xml:space="preserve">6    DIAS ADICIONALES </t>
  </si>
  <si>
    <t xml:space="preserve"> 300 Puntos </t>
  </si>
  <si>
    <r>
      <t xml:space="preserve">Límite de cobertura para vidrios, a consecuencia de Actos Mal Intencionados de Terceros Asonada, Motín, Conmoción Civil o Popular y Huelga </t>
    </r>
    <r>
      <rPr>
        <sz val="11"/>
        <rFont val="Verdana"/>
        <family val="2"/>
      </rPr>
      <t>(Incluido Terrorismo) sin aplicación de deducible. Se califica el sublímite adicional ofrecido al básico obligatorio, hasta un monto de $40,000,000(Esto es el exceso de $10,000,000 del básico y hasta $50,000,000)</t>
    </r>
  </si>
  <si>
    <r>
      <t xml:space="preserve">Limite de cobertura de hurto simple para equipos móviles y portátiles. </t>
    </r>
    <r>
      <rPr>
        <sz val="11"/>
        <rFont val="Verdana"/>
        <family val="2"/>
      </rPr>
      <t>Se califica el sublímite adicional ofrecido al básico obligatorio, hasta un monto de $50,000,000 (Esto es el exceso de $20,000,000)del básico y hasta $50,000,000)</t>
    </r>
  </si>
  <si>
    <r>
      <t xml:space="preserve">Cláusula de adecuación de construcciones a las normas de sismo resistencia. </t>
    </r>
    <r>
      <rPr>
        <sz val="11"/>
        <rFont val="Verdana"/>
        <family val="2"/>
      </rPr>
      <t>Sublímite del 20</t>
    </r>
    <r>
      <rPr>
        <b/>
        <sz val="11"/>
        <rFont val="Verdana"/>
        <family val="2"/>
      </rPr>
      <t>%</t>
    </r>
    <r>
      <rPr>
        <sz val="11"/>
        <rFont val="Verdana"/>
        <family val="2"/>
      </rPr>
      <t xml:space="preserve"> del valor asegurable de la edificación afectada. </t>
    </r>
  </si>
  <si>
    <r>
      <t xml:space="preserve">Gastos adicionales. </t>
    </r>
    <r>
      <rPr>
        <sz val="11"/>
        <rFont val="Verdana"/>
        <family val="2"/>
      </rPr>
      <t>Se califica el sublímite adicional al básico obligatorio. Se califica el sublímite adicional ofrecido al básico obligatorio, hasta un monto de $,500,000,000 (Esto es el exceso de $1,000,000,000 del básico y hasta $1,500,000,000)</t>
    </r>
  </si>
  <si>
    <r>
      <t xml:space="preserve">Renta para instalaciones y edificios propios y no propios. </t>
    </r>
    <r>
      <rPr>
        <sz val="11"/>
        <rFont val="Verdana"/>
        <family val="2"/>
      </rPr>
      <t>Se califica el término de meses adicional ofrecido al básico obligatorio, hasta seis  ( 6 ) meses (Esto es el exceso de seis (6 ) meses del básico y hasta doce ( 12 ) meses) y el sublímite adicional ofrecido al básico obligatorio, hasta un monto de $2,000,000 (Esto es el exceso de $3,000,000  del básico y hasta $5,000,000)</t>
    </r>
  </si>
  <si>
    <r>
      <t xml:space="preserve">Incremento del costo de operación. </t>
    </r>
    <r>
      <rPr>
        <sz val="11"/>
        <rFont val="Verdana"/>
        <family val="2"/>
      </rPr>
      <t>Se califica el término de meses adicional ofrecido al básico obligatorio, hasta  tres( 3) meses (Esto es el exceso de tres  ( 3 ) meses del básico y hasta seis ( 6 ) meses) y el sublímite adicional ofrecido al básico obligatorio, hasta un monto de $5,000,000 (Esto es el exceso de $10,000,000 del básico y hasta $15,000,000)</t>
    </r>
  </si>
  <si>
    <r>
      <t xml:space="preserve">Revocación de la póliza. </t>
    </r>
    <r>
      <rPr>
        <sz val="11"/>
        <rFont val="Verdana"/>
        <family val="2"/>
      </rPr>
      <t>Se califica el término de días adicionales ofrecidos al básico obligatorio, hasta noventa(90  ) días (Esto es el exceso de trinta ( 30  ) días del básico y hasta ciento veinte ( 120 )</t>
    </r>
  </si>
  <si>
    <r>
      <t xml:space="preserve">Limitación de eventos para la revocación de la póliza. </t>
    </r>
    <r>
      <rPr>
        <sz val="11"/>
        <rFont val="Verdana"/>
        <family val="2"/>
      </rPr>
      <t>(La asignación del puntaje de ésta condición, está sujeta a la aceptación del texto de la misma, bajo los mismos términos, la modificación o condicionamiento da lugar a la calificación de cero (0) puntos)</t>
    </r>
  </si>
  <si>
    <r>
      <t>Las diferencias que se susciten entre la compañía y el asegurado con relación a los siniestros que afecten la presente póliza y en las cuales no exista un acuerdo, serán sometidas a la decisión de peritos o expertos en la actividad que desarrolla LOTERÍA SANTANDER</t>
    </r>
    <r>
      <rPr>
        <b/>
        <sz val="11"/>
        <rFont val="Verdana"/>
        <family val="2"/>
      </rPr>
      <t>,</t>
    </r>
    <r>
      <rPr>
        <sz val="11"/>
        <rFont val="Verdana"/>
        <family val="2"/>
      </rPr>
      <t xml:space="preserve"> según se prevé en el Artículo 68 y siguientes de la ley 80 de 1993 y el artículo 2026 del código de Comercio.</t>
    </r>
  </si>
  <si>
    <r>
      <t>No aplicación de infraseguro.</t>
    </r>
    <r>
      <rPr>
        <sz val="11"/>
        <rFont val="Verdana"/>
        <family val="2"/>
      </rPr>
      <t xml:space="preserve"> Se califica el porcentaje ofrecido, adicional al basico obligatorio, hasta el 20% (Esto es el exceso de 10% del básico y hasta 30%) </t>
    </r>
  </si>
  <si>
    <r>
      <t xml:space="preserve">No aplicación de demérito por uso y/o mejora tecnológica, </t>
    </r>
    <r>
      <rPr>
        <sz val="11"/>
        <rFont val="Verdana"/>
        <family val="2"/>
      </rPr>
      <t xml:space="preserve"> para bienes con edad superior a tres (3) años, en los eventos de equipo electrónico y rotura de maquinaria. </t>
    </r>
  </si>
  <si>
    <r>
      <t xml:space="preserve">No aplicación  de demérito por uso y/o mejora tecnológica en conjunto </t>
    </r>
    <r>
      <rPr>
        <sz val="11"/>
        <rFont val="Verdana"/>
        <family val="2"/>
      </rPr>
      <t xml:space="preserve">(para reclamos de riesgos de equipo eléctrico y/o electrónico, y Rotura), </t>
    </r>
    <r>
      <rPr>
        <b/>
        <sz val="11"/>
        <rFont val="Verdana"/>
        <family val="2"/>
      </rPr>
      <t xml:space="preserve"> de porcentaje</t>
    </r>
    <r>
      <rPr>
        <sz val="11"/>
        <rFont val="Verdana"/>
        <family val="2"/>
      </rPr>
      <t>:</t>
    </r>
  </si>
  <si>
    <r>
      <t>Hasta un máximo en conjunto del 40</t>
    </r>
    <r>
      <rPr>
        <b/>
        <sz val="11"/>
        <rFont val="Verdana"/>
        <family val="2"/>
      </rPr>
      <t>%</t>
    </r>
  </si>
  <si>
    <r>
      <t>Hasta un máximo en conjunto del 50</t>
    </r>
    <r>
      <rPr>
        <b/>
        <sz val="11"/>
        <rFont val="Verdana"/>
        <family val="2"/>
      </rPr>
      <t>%</t>
    </r>
  </si>
  <si>
    <r>
      <t>Hasta un máximo en conjunto del 60</t>
    </r>
    <r>
      <rPr>
        <b/>
        <sz val="11"/>
        <rFont val="Verdana"/>
        <family val="2"/>
      </rPr>
      <t>%</t>
    </r>
  </si>
  <si>
    <r>
      <t xml:space="preserve">Nota: </t>
    </r>
    <r>
      <rPr>
        <sz val="11"/>
        <rFont val="Verdana"/>
        <family val="2"/>
      </rPr>
      <t>Para la calificación de esta condición, se asignará el mayor puntaje al proponente que ofrezca el menor plazo  para el pago de la indemnización; sin embargo las ofertas que contemplen término de cinco (5) días o menor, se les asignara el puntaje máximo.</t>
    </r>
  </si>
  <si>
    <r>
      <t xml:space="preserve">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t>
    </r>
    <r>
      <rPr>
        <b/>
        <sz val="11"/>
        <rFont val="Verdana"/>
        <family val="2"/>
      </rPr>
      <t>Incluyendo el transito.</t>
    </r>
  </si>
  <si>
    <r>
      <t xml:space="preserve">La </t>
    </r>
    <r>
      <rPr>
        <b/>
        <sz val="11"/>
        <rFont val="Verdana"/>
        <family val="2"/>
      </rPr>
      <t xml:space="preserve">entidad </t>
    </r>
    <r>
      <rPr>
        <sz val="11"/>
        <rFont val="Verdana"/>
        <family val="2"/>
      </rPr>
      <t>evaluará y calificará el ofrecimiento de límite agregado de indemnización, siempre y cuando la propuesta cumpla con las siguientes condiciones:</t>
    </r>
  </si>
  <si>
    <r>
      <t xml:space="preserve">Amparo automático de vehículos nuevos y usados.  </t>
    </r>
    <r>
      <rPr>
        <sz val="11"/>
        <rFont val="Verdana"/>
        <family val="2"/>
      </rPr>
      <t>Limite de $100.000.000 por vehiculo y término de sesenta (60) días para aviso, con cobro de la prima correspondiente. (Se califica el monto y término adicional al básico exigido) Se califica el término de días adicionales ofrecidos al básico obligatorio, hasta sesenta días (Esto es el exceso de sesenta días del básico y hasta ciento veinte días) y el sublímite adicional ofrecido al básico obligatorio, hasta un monto de $100.000.000 (Esto es el exceso de $100.000.000 del básico y hasta $200.000.000)</t>
    </r>
  </si>
  <si>
    <r>
      <t xml:space="preserve">Amparo automático de equipos y accesorios. </t>
    </r>
    <r>
      <rPr>
        <sz val="11"/>
        <rFont val="Verdana"/>
        <family val="2"/>
      </rPr>
      <t>Limite de $20.000.000, por vehículo y término de sesena(60) días para aviso. (Se califica el monto y término adicional al básico exigido) Se califica el término de días adicionales ofrecidos al básico obligatorio, hasta  sesenta días   ( 60) días (Esto es el exceso de sesenta dís (60) días del básico y hasta ciento veinte (120 ) días y el sublímite adicional ofrecido al básico obligatorio, hasta un monto de $20.000.000 (Esto es el exceso de $20.000..0000 del básico y hasta $40.000.000)</t>
    </r>
  </si>
  <si>
    <r>
      <t xml:space="preserve">Revocación de la póliza. </t>
    </r>
    <r>
      <rPr>
        <sz val="11"/>
        <rFont val="Verdana"/>
        <family val="2"/>
      </rPr>
      <t>Se califica el término de días adicionales ofrecidos al básico obligatorio, hasta ciento veinte (120 ) días (Esto es el exceso de sesenta ( 60) días del básico y hasta ciento ochenta (180) días</t>
    </r>
  </si>
  <si>
    <r>
      <t>Amparo automático de vehículos omitidos en la relación inicial,</t>
    </r>
    <r>
      <rPr>
        <sz val="11"/>
        <rFont val="Verdana"/>
        <family val="2"/>
      </rPr>
      <t xml:space="preserve"> </t>
    </r>
    <r>
      <rPr>
        <b/>
        <sz val="11"/>
        <rFont val="Verdana"/>
        <family val="2"/>
      </rPr>
      <t xml:space="preserve"> con el respectivo cobro de la prima real. </t>
    </r>
    <r>
      <rPr>
        <sz val="11"/>
        <rFont val="Verdana"/>
        <family val="2"/>
      </rPr>
      <t xml:space="preserve"> Se califica el término de días adicionales ofrecidos al básico obligatorio, hasta ciento sesenta ( 60 ) días (Esto es el exceso de sesenta (60 ) días del básico y hasta ciento veinte (120) días.</t>
    </r>
  </si>
  <si>
    <r>
      <t>Anticipo de indemnización.</t>
    </r>
    <r>
      <rPr>
        <sz val="11"/>
        <rFont val="Verdana"/>
        <family val="2"/>
      </rPr>
      <t xml:space="preserve"> Hasta el 50</t>
    </r>
    <r>
      <rPr>
        <b/>
        <sz val="11"/>
        <rFont val="Verdana"/>
        <family val="2"/>
      </rPr>
      <t>%</t>
    </r>
  </si>
  <si>
    <r>
      <t xml:space="preserve">Autorización de reparaciones en talleres concesionarios. </t>
    </r>
    <r>
      <rPr>
        <sz val="11"/>
        <rFont val="Verdana"/>
        <family val="2"/>
      </rPr>
      <t>(Para vehículos de modelo 2000 en adelante, y en talleres autorizados y/o especializados para vehículos de anteriores modelos al año 1999)</t>
    </r>
  </si>
  <si>
    <t xml:space="preserve">3.4.3.  En la presente Selección Abreviada podrán participar las compañías de seguros debidamente autorizadas por la Superintendencia Financiera </t>
  </si>
  <si>
    <t>ASEGURADORA SOLIDARIA DECOLOMBIA LTDA</t>
  </si>
  <si>
    <t>006 AL 030</t>
  </si>
  <si>
    <t>037 AL 038</t>
  </si>
  <si>
    <t>032 AL 035</t>
  </si>
  <si>
    <t>042 AL 048</t>
  </si>
  <si>
    <t>Póliza GU 23463 de Segurespo. Vigencia 1 de marzo  de 2011 al 15 de junio de 2011. Valor asegurado $5,000,000
Recibo de Caja No. 4860502</t>
  </si>
  <si>
    <t xml:space="preserve"> ASEGURADOR SOLIDARIA DE COLOMBIA LTDA</t>
  </si>
  <si>
    <t xml:space="preserve">SONIA PATRICIA PERILLA
</t>
  </si>
  <si>
    <t>AÑO 2010</t>
  </si>
  <si>
    <t xml:space="preserve">
$240,435,083,658
Según certificación</t>
  </si>
  <si>
    <t xml:space="preserve">BANCO AGRARIO DE COLOMBIA </t>
  </si>
  <si>
    <t xml:space="preserve">01/01/2009
AL
01/01/2010
</t>
  </si>
  <si>
    <t>$456,768,920</t>
  </si>
  <si>
    <t>COPIDROGAS</t>
  </si>
  <si>
    <t>01/01/2007
AL
31/12/2007</t>
  </si>
  <si>
    <t>$2,0058,963,797</t>
  </si>
  <si>
    <t xml:space="preserve">INVIMA </t>
  </si>
  <si>
    <t xml:space="preserve">18/03/2009
AL
18/10/2010
</t>
  </si>
  <si>
    <t>$53,187,215</t>
  </si>
  <si>
    <t>CUMPLE PARA EL GRUPO UNO</t>
  </si>
  <si>
    <t>CUMPLE PARA EL GRUPO DOS</t>
  </si>
  <si>
    <t xml:space="preserve"> ASEGURADORA SOLIDARIA DE COLOMBIA LTDA</t>
  </si>
  <si>
    <t>BANCO AGRARIO DE COLOMBIA</t>
  </si>
  <si>
    <t xml:space="preserve">1/03/2010 y
</t>
  </si>
  <si>
    <t>$155,093,120 INCENDIO , amparo, AMIT</t>
  </si>
  <si>
    <t>FINESA S.A.</t>
  </si>
  <si>
    <t>$58,192,000
AUTOS</t>
  </si>
  <si>
    <t>TARJECOLSA</t>
  </si>
  <si>
    <t xml:space="preserve">19/03/2009 
</t>
  </si>
  <si>
    <t xml:space="preserve">7/04/2010 
</t>
  </si>
  <si>
    <t xml:space="preserve">$1,020,939,341
INCENDIO </t>
  </si>
  <si>
    <t>CERTIFICACION PROPONENTE</t>
  </si>
  <si>
    <t>En caso de que la entidad no posea experiencia en manejo y atención en siniestros del Grupo No. 2 - RC Servidores Públicos se aceptará presentar comunicación firmada por el representante legal en donde conste que no se han atendido reclamos en dicho ramo</t>
  </si>
  <si>
    <t>ASEGURADORA SOLIDARIA DE COLOMBIA LTDA.</t>
  </si>
  <si>
    <t xml:space="preserve">006 AL 30
 </t>
  </si>
  <si>
    <t>Autorización de superfinanciera para operar  en Colombia</t>
  </si>
  <si>
    <t xml:space="preserve"> ASEGURADORA SOLIDARIA DE COLOMBIA LTDA.</t>
  </si>
  <si>
    <t>063 A 105</t>
  </si>
  <si>
    <t>107 A 105</t>
  </si>
  <si>
    <t>112 A 115</t>
  </si>
  <si>
    <t>$17,661,  Millones</t>
  </si>
  <si>
    <t>119
A 
120</t>
  </si>
  <si>
    <t xml:space="preserve"> ASEGURADORA SOLIDARIA DE COLOMBIA S.A.</t>
  </si>
  <si>
    <t xml:space="preserve"> ASEGURADORA SOLIDARIA DE COLOMBIA  LTDA.</t>
  </si>
  <si>
    <t>10% del valor   de la perdida.</t>
  </si>
  <si>
    <t>10% del valor de la pérdida</t>
  </si>
  <si>
    <t>ofrecida</t>
  </si>
  <si>
    <t xml:space="preserve"> ofrecida</t>
  </si>
  <si>
    <t xml:space="preserve">Demás amparos </t>
  </si>
  <si>
    <t>1 smmlv</t>
  </si>
  <si>
    <t>RESPONSABILIDAD CIVIL SERVIDORES PÚBLICOS</t>
  </si>
  <si>
    <t>074  AL 75</t>
  </si>
  <si>
    <t>0006 AL 028</t>
  </si>
  <si>
    <t>030 AL 033</t>
  </si>
  <si>
    <t>069 AL 071</t>
  </si>
  <si>
    <t>Póliza GU 041821 de Compañía Aseguradora de Fianzas S.A. Confianza.  Vigencia 3 de marzo de 2011 al 12 d emayo de 2011. Valor asegurado $4,450,000
Recibo de Caja No. 18 11001307</t>
  </si>
  <si>
    <t>SANDRA ROCÍO RAGUA FORERO</t>
  </si>
  <si>
    <t xml:space="preserve">
$690,351,948,153
Según certificación</t>
  </si>
  <si>
    <t>ALCALDÍA DE BARRANCABERMEJA</t>
  </si>
  <si>
    <t xml:space="preserve">09/01/2009
AL
09/01/2010
</t>
  </si>
  <si>
    <t>82 Y 83</t>
  </si>
  <si>
    <t>SENA</t>
  </si>
  <si>
    <t xml:space="preserve">27/04/2010
AL
27/04/2011
</t>
  </si>
  <si>
    <t>LIBERTY SEGUROS S.A</t>
  </si>
  <si>
    <t xml:space="preserve">30 AL 33
 </t>
  </si>
  <si>
    <t>090 A 133</t>
  </si>
  <si>
    <t>155A 156</t>
  </si>
  <si>
    <t>158 A 160</t>
  </si>
  <si>
    <t>161 A 163</t>
  </si>
  <si>
    <t>La compañía, a petición escrita del asegurado, anticipará pagos parciales del valor del reclamo, con base en el valor de la estimación preliminar de la pérdida, aceptada por el ajustador,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</si>
  <si>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Determinación del costo del seguro con tasa única, aplicable también a las nuevas inclusiones</t>
  </si>
  <si>
    <t>La aseguradora de conformidad con la oferta económica presentada para este seguro, aplica tasa única para la determinación del costo del seguro y acepta la aplicación de la misma para las nuevas inclusiones de vehículos que se causen bajo la presente póliza.</t>
  </si>
  <si>
    <t xml:space="preserve">8.2.   CONDICIONES COMPLEMENTARIAS. </t>
  </si>
  <si>
    <t xml:space="preserve">8.3. </t>
  </si>
  <si>
    <t xml:space="preserve">8.4. </t>
  </si>
  <si>
    <t>N A</t>
  </si>
  <si>
    <r>
      <t>HUGO LEON ROMERO</t>
    </r>
    <r>
      <rPr>
        <sz val="14"/>
        <rFont val="Arial"/>
        <family val="2"/>
      </rPr>
      <t xml:space="preserve">
Director Técnico
JARDINE LLOYD THOMPSON</t>
    </r>
  </si>
  <si>
    <t>LIBERTY SEGUROS  S.A $59,891,  Millones</t>
  </si>
  <si>
    <t>AUTOMOVILES</t>
  </si>
  <si>
    <t>RESPONSABILIDAD CIVIL EXTARCONTARCTUAL</t>
  </si>
  <si>
    <t>RAMO EVALUADO</t>
  </si>
  <si>
    <t>OFERTA</t>
  </si>
  <si>
    <t>Condiciones Básicas Obligatorias</t>
  </si>
  <si>
    <t>Condiciones Complementarias</t>
  </si>
  <si>
    <t>Deducibles</t>
  </si>
  <si>
    <t>PRIMAS</t>
  </si>
  <si>
    <t>%  DE PARTICIPACIÓN  RAMO</t>
  </si>
  <si>
    <t>TOTAL PUNTOS</t>
  </si>
  <si>
    <t>PUNTAJE MÁXIMO SEGÚN PLIEGO</t>
  </si>
  <si>
    <t>400
 PUNTOS</t>
  </si>
  <si>
    <t>1.</t>
  </si>
  <si>
    <t>2</t>
  </si>
  <si>
    <t>3</t>
  </si>
  <si>
    <t>4</t>
  </si>
  <si>
    <t>Actos de autoridad</t>
  </si>
  <si>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</si>
  <si>
    <t>SELECCIÓN ABREVIADA DE MENOR CUANTÍA No. 001 DE 2011</t>
  </si>
  <si>
    <t>Bajo esta cláusula queda expresamente convenido que se cubren los gastos de defensa y demás amparos procedentes,cuando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</si>
  <si>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</si>
  <si>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</si>
  <si>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$75,000,000 ADICIONAL AL basico exigido.</t>
  </si>
  <si>
    <t> Ofrecimiento de límite de $150,000,000 ADICIONAL AL basico exigido.</t>
  </si>
  <si>
    <t> Ofrecimiento de límite de $225,000,000 ADICIONAL AL basico exigido.</t>
  </si>
  <si>
    <t> Ofrecimiento de límite de $300,000,000 ADICIONAL AL basico exigido.</t>
  </si>
  <si>
    <t>60 Puntos</t>
  </si>
  <si>
    <t> Ofrecimiento de límite de $375,000,000 ADICIONAL AL basico exigido.</t>
  </si>
  <si>
    <t> Ofrecimiento de límite de $450,000,000 ADICIONAL AL basico exigido.</t>
  </si>
  <si>
    <t>80 Puntos</t>
  </si>
  <si>
    <t> Ofrecimiento de límite de $500,000,000 ADICIONAL AL basico exigido.</t>
  </si>
  <si>
    <t> No ofrecimiento de sublímite adicional</t>
  </si>
  <si>
    <t> Ofrecimiento de límite de $20,000,000 ADICIONAL AL basico exigido.</t>
  </si>
  <si>
    <t> Ofrecimiento de límite de $40,000,000 ADICIONAL AL basico exigido.</t>
  </si>
  <si>
    <t> Ofrecimiento de límite de $60,000,000 ADICIONAL AL basico exigido.</t>
  </si>
  <si>
    <t> Ofrecimiento de límite de $80,000,000 ADICIONAL AL basico exigido.</t>
  </si>
  <si>
    <t> Ofrecimiento de límite de $100,000,000 ADICIONAL AL basico exigido.</t>
  </si>
  <si>
    <t> Ofrecimiento de límite de $120,000,000 ADICIONAL AL basico exigido.</t>
  </si>
  <si>
    <t> No ofrecimiento de límite adicional.</t>
  </si>
  <si>
    <t> Ofrecimiento de límite de $ 5,000,000 ADICIONAL AL basico exigido.</t>
  </si>
  <si>
    <t>10 Puntos</t>
  </si>
  <si>
    <t> Ofrecimiento de límite de $10,000,000  ADICIONAL AL basico exigido.</t>
  </si>
  <si>
    <t> Ofrecimiento de límite de $15,000,000 ADICIONAL AL basico exigido.</t>
  </si>
  <si>
    <t> Ofrecimiento de límite de $20,000,000ADICIONAL AL basico exigido.</t>
  </si>
  <si>
    <t>40 Puntos</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</si>
  <si>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</si>
  <si>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</si>
  <si>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</si>
  <si>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 xml:space="preserve">• Anticipo de Gastos de Defensa, se califica el ofrecimiento de porcentaje adicional al  básico exigido. </t>
  </si>
  <si>
    <t> No ofrecimiento de porcentaje  adicional  basico exigido.</t>
  </si>
  <si>
    <t> Ofrecimiento de porcentaje  del 10%  ADICIONAL AL basico exigido.</t>
  </si>
  <si>
    <t>5 Puntos</t>
  </si>
  <si>
    <t> Ofrecimiento de porcentaje  del 20%  ADICIONAL AL basico exigido.</t>
  </si>
  <si>
    <t> Ofrecimiento de porcentaje  del 30%  ADICIONAL AL basico exigido.</t>
  </si>
  <si>
    <t> Ofrecimiento de porcentaje  del 40%  ADICIONAL AL basico exigido.</t>
  </si>
  <si>
    <t>20  Puntos</t>
  </si>
  <si>
    <t> Ofrecimiento de porcentaje  del 50%  ADICIONAL AL basico exigido.</t>
  </si>
  <si>
    <t>25 Puntos</t>
  </si>
  <si>
    <t>•  Cláusula de Descuento por Buena Experiencia</t>
  </si>
  <si>
    <t>Formula = TPF - (SI + IBNR + 20% de TPF)</t>
  </si>
  <si>
    <t>  A esta diferencia, si es positiva, la compañía aplica el porcentaje de bonificación ofrecido en este proceso y el resultado corresponde al valor a pagar por concepto de la bomificación, a favor de la LOTERIA SANTANDER</t>
  </si>
  <si>
    <t>  La liquidación de la bonificación se realizará por períodos anuales, no obstante para los casos en que existan fraciones menores a un año de vigencia contratada y/o de prorrogas, estos períodos también serán objeto de liquidación en forma independiente</t>
  </si>
  <si>
    <t xml:space="preserve">De igual forma se acuerda que la aseguradora presentará a la entidad asegurada la liquidación de la devolución correspondiente, dentro de los treinta (30) días siguientes a la fecha de vencimiento de cada uno de los periódos para los cuales aplica la bonificación. la Compañia se compromete a realizar el giro de la devolución, previa autorización de la entidad tomadora y dentro de los diez (10) dias habiles siguientes a la fecha en que reciba dicha autorización </t>
  </si>
  <si>
    <t>Para efectos de acceder a la asignación de puntaje, la propuesta debe cumplir los siguientes requisitos:</t>
  </si>
  <si>
    <t>  La oferta de esta cláusula debe contemplar los términos señalados en el texto de la misma, en caso de modificación de los mismos, se asignará cero (0) puntos.</t>
  </si>
  <si>
    <t>(Porcentaje ofrecido X puntaje establecido) / Mayor porcentaje ofrecido</t>
  </si>
  <si>
    <t>Extensión de la Aplicación de la Cláusula de Descuento por Buena Experiencia</t>
  </si>
  <si>
    <t>Queda expresamente convenido y aceptado que la Aseguradora efectuará el pago de la devolución del monto a que tenga derecho la entidad asegurada, por concepto de la Cláusula de Bonificación por Experiencia siniestral, sin sujetar el mismo a la renovación y/o prorroga de la póliza, con la misma aseguradora y/o reaseguradores y/o corredores u otro tipo de condición similar.</t>
  </si>
  <si>
    <t>Para efectos de acceder a la asignación de puntaje, la propuesta de esta cláusula debe contemplar los términos señalados en el texto de la misma, en caso de modificación de los mismos, se asignará cero (0) puntos.</t>
  </si>
  <si>
    <t xml:space="preserve">• Retroactividad, se califica el término ofrecido en exceso al básico exigido, máximo hasta  veinticuatro (24) meses adicionales al periodo establecido como básico </t>
  </si>
  <si>
    <t>Para acceder a asignación de puntaje, el ofrecimiento debe contemplar las siguientes condiciones:</t>
  </si>
  <si>
    <t> El proponente deberá señalar en forma expresa el periodo adicional al básico que ofrece.</t>
  </si>
  <si>
    <t>1. Resultado de siniestralidad: Se presenta cuando en vigencia de la póliza suscrita  y durante el término corrido hasta la fecha de aviso de la revocación, exista una siniestralidad superior al 50% del limite basico general asegurado.</t>
  </si>
  <si>
    <t>RESPONSABILIDAD CIVIL SERVIDURES PUBLICOS</t>
  </si>
  <si>
    <t>GRUPO DOS</t>
  </si>
  <si>
    <t xml:space="preserve">8.5. </t>
  </si>
  <si>
    <t>Dado en Bucaramanga a los 9 días del mes de marzo  de 2011</t>
  </si>
  <si>
    <t>PROGRAMA DE SEGUROS EN GENERAL GRUPO 2</t>
  </si>
  <si>
    <t>SELECCIÓN ABREVIADA DE MENOR CUANTIA No. 001 DE 2011</t>
  </si>
  <si>
    <t>CONSOLIDADO GENERAL GRUPO DOS
 PROGRAMA DE SEGUROS LOTERÍA SANTANDER</t>
  </si>
  <si>
    <t>5</t>
  </si>
  <si>
    <t>ASEGURADORA SOLIDARIA DE COLOMBIA LTDA</t>
  </si>
  <si>
    <t>RSA</t>
  </si>
  <si>
    <t>LA PREVISORA S.A</t>
  </si>
  <si>
    <t>PUNTAJE POR MAYOR VIGENCIA</t>
  </si>
  <si>
    <t xml:space="preserve">60 DIAS ADICIONALES </t>
  </si>
  <si>
    <t>ASEGURADORA SOLIDARIA LTDA</t>
  </si>
  <si>
    <t xml:space="preserve">TOTAL PUNTAJE OBTENIDO ASEGURADORA SOLIDARIA LTDA.
</t>
  </si>
  <si>
    <t>SE OTORGA UN SUBLIMITE ADICIONAL DE $40.000.000 PARA UN TOTAL DE $50.000.000</t>
  </si>
  <si>
    <t xml:space="preserve">SE OTORGA MAYOR LIMITE SOLICITADO DE $50.000.000 </t>
  </si>
  <si>
    <t>SE OTORGA EL 20% DE SUBLIMITE SOLICITADO</t>
  </si>
  <si>
    <t>SE OTORGA EL LIMITE SOLICITADO. TOTAL DE GASTOS EN POLIZA $1.500 MILLONES</t>
  </si>
  <si>
    <t>NO SE OTORGA</t>
  </si>
  <si>
    <t>SE OTORGAN LOS LIMITES MAXIMOS SOLICITADOS. TOTAL EN POLIZA $5.000.000 POR 12 MESES</t>
  </si>
  <si>
    <t>SE OTORGAN LOS LIMITES MAXIMOS SOLICITADOS. TOTAL EN POLIZA $15.000.000 POR 6 MESES</t>
  </si>
  <si>
    <t>SE OTORGA LIMITE MAXIMO SOLICITADO 120 DIAS</t>
  </si>
  <si>
    <t>SE OTORGA</t>
  </si>
  <si>
    <t>SE OTORGA EL MÁXIMO LIMITE SOLICITADO DEL 30%</t>
  </si>
  <si>
    <t>SE OTORGA PARA UN MAXIMO EN CONJUNTO DEL 60%</t>
  </si>
  <si>
    <t>SE OTORGA 5 DIAS</t>
  </si>
  <si>
    <t>SE OTORGA A EXCEPCION DE EQUIPOS ELECTRICOS Y ELECTRONICOS Y MAQUINARIA Y EQUIPO</t>
  </si>
  <si>
    <t>SE OTORGA EL MAYOR LIMITE SOLICITADO</t>
  </si>
  <si>
    <t>SE OFRECE UN LIMITE DE 300.000.000/300.000.000/600.000.000 sin cobro adicional de prima</t>
  </si>
  <si>
    <t>SI SE OTORGA</t>
  </si>
  <si>
    <t>SE OTORGA 5 DÍAS para el pago de las indemnizaciones una vez soporten todos los documentos que demuestren la ocurrencia y cuantía</t>
  </si>
  <si>
    <t>Se otorga 180 DIAS</t>
  </si>
  <si>
    <t>SI SE OTORGA HASTA 120 DÍAS</t>
  </si>
  <si>
    <t>SE OTORGAN $20.000.500 ADICIONALES  AL BASICO OBLOGATORIO</t>
  </si>
  <si>
    <t>SE OTORGA $50,000,000 POR EVENTO ADICIONALES AL BÁSICO Y $75,000,000 ADICIONALES VIGENCIA.</t>
  </si>
  <si>
    <t>SE OTORGA $25,000,000 POR EVENTO ADICIONALES AL BÁSICO Y $100,000,000 ADICIONALES VIGENCIA.</t>
  </si>
  <si>
    <t>SE OTORGA $5,000,000 POR EVENTO ADICIONALES AL BÁSICO Y $50,000,000 ADICIONALES VIGENCIA.</t>
  </si>
  <si>
    <t>SE OTORGA $15,000,000 POR EVENTO Y $100,000,000 VIGENCIA.</t>
  </si>
  <si>
    <t>SE OTORGA $500.000 EVENTO / VIGENCIA</t>
  </si>
  <si>
    <t>se otorga un adicional de $10.000.000 para un total de $50.000.000</t>
  </si>
  <si>
    <t>se otorga un adicional de $20.000.000 para un total de $50.000.000</t>
  </si>
  <si>
    <t>se otorga el 20%</t>
  </si>
  <si>
    <t>se otorga un adicional de $500.000.000 para un total de $1.500.000.000</t>
  </si>
  <si>
    <t>se otorga toma a poblaciones</t>
  </si>
  <si>
    <t>se otorga un adicional de 6 meses y $2.000.000 para un total de 12 meses y hsta $5.000.000</t>
  </si>
  <si>
    <t>se otorga un adicional de 3 meses  $5.000.000 para un total de 6 meses y $15.000.000</t>
  </si>
  <si>
    <t>se otorgan 120 días</t>
  </si>
  <si>
    <t>se otorga</t>
  </si>
  <si>
    <t>se otorga el 15%</t>
  </si>
  <si>
    <t>se otorga hasta 5 años</t>
  </si>
  <si>
    <t>se otorga el 50%</t>
  </si>
  <si>
    <t>se otorgan 5 días</t>
  </si>
  <si>
    <t>se otorga para incendio y aliadas</t>
  </si>
  <si>
    <t>se otorga excluye el transito</t>
  </si>
  <si>
    <t>se otorga excepto para equipos electricos electronicos y maquinaria</t>
  </si>
  <si>
    <t>se otorgan 300.000.000/300.000.000/600.000.000</t>
  </si>
  <si>
    <t>se otorga hasta 120 días y hasta un monto de $200.000.000</t>
  </si>
  <si>
    <t>se otorga hasta 120 días y hasta un monto de $40.000.000</t>
  </si>
  <si>
    <t>se oroga hasta 120 días</t>
  </si>
  <si>
    <t>se otorgan hasta 120 días</t>
  </si>
  <si>
    <t>se otorga con improntas originales y copia de factura</t>
  </si>
  <si>
    <t>se otorgan $20.000.000 adicionales</t>
  </si>
  <si>
    <t>se otorga el 100% del limite básico</t>
  </si>
  <si>
    <t>no se otorga</t>
  </si>
  <si>
    <t>se otorga hasta 120 días</t>
  </si>
  <si>
    <t>se otorga un adicional de $200.000.000</t>
  </si>
  <si>
    <t>se otorga un adicional hasta $50.000.000 evento y $100.000.000 vigencia</t>
  </si>
  <si>
    <t>se otorgan 30 días</t>
  </si>
  <si>
    <t>se otorga un adicional hasta $175.000.000 evento y $200.000.000 vigencia</t>
  </si>
  <si>
    <t>se otorga un adicional hasta $75.000.000 evento y $250.000.000 vigencia</t>
  </si>
  <si>
    <t>se otorga hasta $100.000.000</t>
  </si>
  <si>
    <t>se otorga hasta un adicional de $50.000.000 evento y $200.000.000 vigencia</t>
  </si>
  <si>
    <t xml:space="preserve">se otorga </t>
  </si>
  <si>
    <r>
      <t xml:space="preserve">Ofrecimiento de limite adicional al básico de $100.000.000. </t>
    </r>
    <r>
      <rPr>
        <sz val="11"/>
        <rFont val="Verdana"/>
        <family val="2"/>
      </rPr>
      <t xml:space="preserve">Se califica el límite adicional sin cobro de prima de acuerdo con lo siguiente: </t>
    </r>
  </si>
  <si>
    <r>
      <t>Limite para Pérdidas de Empleados no identificados.</t>
    </r>
    <r>
      <rPr>
        <sz val="11"/>
        <rFont val="Verdana"/>
        <family val="2"/>
      </rPr>
      <t xml:space="preserve"> (Se califica el porcentaje adicional ofrecido, hasta máximo completar el 100% del límite asegurado básico). </t>
    </r>
  </si>
  <si>
    <r>
      <t>Protección de Depósitos Bancarios.</t>
    </r>
    <r>
      <rPr>
        <sz val="11"/>
        <rFont val="Verdana"/>
        <family val="2"/>
      </rPr>
      <t xml:space="preserve"> (Se califica el porcentaje adicional ofrecido, hasta máximo completar el 100% del límite asegurado básico). </t>
    </r>
  </si>
  <si>
    <r>
      <t xml:space="preserve">Extensión de cobertura para empleados ocasionales, temporales y transitorios. </t>
    </r>
    <r>
      <rPr>
        <sz val="11"/>
        <rFont val="Verdana"/>
        <family val="2"/>
      </rPr>
      <t xml:space="preserve">(Se califica el porcentaje adicional ofrecido, hasta máximo completar el 100% del límite asegurado básico). </t>
    </r>
  </si>
  <si>
    <r>
      <t xml:space="preserve">Extensión de cobertura para empleados de firmas especializadas y otros. </t>
    </r>
    <r>
      <rPr>
        <sz val="11"/>
        <rFont val="Verdana"/>
        <family val="2"/>
      </rPr>
      <t xml:space="preserve">(Se califica el porcentaje adicional ofrecido, hasta máximo completar el 100% del límite asegurado básico). </t>
    </r>
  </si>
  <si>
    <r>
      <t xml:space="preserve">Extensión de cobertura para perdidas ocasionadas por empleados de contrataistas independientes. </t>
    </r>
    <r>
      <rPr>
        <sz val="11"/>
        <rFont val="Verdana"/>
        <family val="2"/>
      </rPr>
      <t xml:space="preserve">(Se califica el porcentaje adicional ofrecido, hasta máximo completar el 100% del límite asegurado básico). </t>
    </r>
  </si>
  <si>
    <r>
      <t xml:space="preserve">Restablecimiento automático del valor asegurado por pago de siniestro. </t>
    </r>
    <r>
      <rPr>
        <sz val="11"/>
        <rFont val="Verdana"/>
        <family val="2"/>
      </rPr>
      <t>Se califica el límite adicional al básico exigido.</t>
    </r>
  </si>
  <si>
    <r>
      <t>Gastos por pagos de auditores revisores y contadores.</t>
    </r>
    <r>
      <rPr>
        <sz val="11"/>
        <rFont val="Verdana"/>
        <family val="2"/>
      </rPr>
      <t>(Sublímite del 20</t>
    </r>
    <r>
      <rPr>
        <b/>
        <sz val="11"/>
        <rFont val="Verdana"/>
        <family val="2"/>
      </rPr>
      <t>%</t>
    </r>
    <r>
      <rPr>
        <sz val="11"/>
        <rFont val="Verdana"/>
        <family val="2"/>
      </rPr>
      <t xml:space="preserve"> del valor asegurado)</t>
    </r>
  </si>
  <si>
    <r>
      <t xml:space="preserve">Gastos adicionales por tiempo extra. </t>
    </r>
    <r>
      <rPr>
        <sz val="11"/>
        <rFont val="Verdana"/>
        <family val="2"/>
      </rPr>
      <t>(Sublímite del 20</t>
    </r>
    <r>
      <rPr>
        <b/>
        <sz val="11"/>
        <rFont val="Verdana"/>
        <family val="2"/>
      </rPr>
      <t>%</t>
    </r>
    <r>
      <rPr>
        <sz val="11"/>
        <rFont val="Verdana"/>
        <family val="2"/>
      </rPr>
      <t xml:space="preserve"> del valor asegurado)</t>
    </r>
  </si>
  <si>
    <r>
      <t>Se deben amparar los gastos adicionales por concepto de horas extras, trabajo nocturno o en días festivos, flete expreso y aéreo, que se incurran con motivo de una pérdida o daño amparado, en exceso del valor asegurado y con límite del 20</t>
    </r>
    <r>
      <rPr>
        <b/>
        <sz val="11"/>
        <rFont val="Verdana"/>
        <family val="2"/>
      </rPr>
      <t>%</t>
    </r>
    <r>
      <rPr>
        <sz val="11"/>
        <rFont val="Verdana"/>
        <family val="2"/>
      </rPr>
      <t xml:space="preserve"> del valor asegurado.</t>
    </r>
  </si>
  <si>
    <r>
      <t xml:space="preserve">Revocación de la póliza. </t>
    </r>
    <r>
      <rPr>
        <sz val="11"/>
        <rFont val="Verdana"/>
        <family val="2"/>
      </rPr>
      <t>Se califica el término de días adicionales ofrecidos al básico obligatorio, hasta sesenta ( 60  )días (Esto es el exceso de sesenta (60  ) días del básico y hasta ciento veinte (120 ) días.</t>
    </r>
  </si>
  <si>
    <r>
      <t xml:space="preserve">Continuidad de amparo y/o extensión de cobertura </t>
    </r>
    <r>
      <rPr>
        <sz val="11"/>
        <rFont val="Verdana"/>
        <family val="2"/>
      </rPr>
      <t xml:space="preserve">(Hasta 30 días después de estar desvinculado el funcionario y dentro de la vigencia de la póliza) </t>
    </r>
  </si>
  <si>
    <r>
      <t xml:space="preserve">Límite para Gastos médicos por evento y por vigencia. </t>
    </r>
    <r>
      <rPr>
        <sz val="11"/>
        <rFont val="Verdana"/>
        <family val="2"/>
      </rPr>
      <t>Se califica el sublímite adicional ofrecido al básico obligatorio, para evento, hasta un monto de $25.000.000 (Esto es el exceso de $25.000.000 del básico y hasta $50.000.000)  y para vigencia, hasta un monto de $50.000.000 (Esto es el exceso de $50.000.000 del básico y hasta $100.000.000</t>
    </r>
  </si>
  <si>
    <r>
      <t xml:space="preserve">Término de días aplicables para Gastos médicos. </t>
    </r>
    <r>
      <rPr>
        <sz val="11"/>
        <rFont val="Verdana"/>
        <family val="2"/>
      </rPr>
      <t>Se califica el término de días adicionales ofrecidos al básico obligatorio, hasta veinte días (Esto es el exceso de cinco (5) días del básico y hasta treinta  (30) días)</t>
    </r>
  </si>
  <si>
    <r>
      <t xml:space="preserve">Límite para contratistas y subcontratistas independientes, en exceso de las garantías exigidas en la ley 80 de 1993. </t>
    </r>
    <r>
      <rPr>
        <sz val="11"/>
        <rFont val="Verdana"/>
        <family val="2"/>
      </rPr>
      <t xml:space="preserve"> Se califica el sublímite adicional ofrecido al básico obligatorio, para evento, hasta un monto de $50.000.000 (Esto es el exceso de $125.000.000 del básico y hasta $175.000.000) y para vigencia, hasta un monto de $75.000.000 (Esto es el exceso de $125.000.000 del básico y hasta $200.000.000. </t>
    </r>
  </si>
  <si>
    <r>
      <t xml:space="preserve">Límite para responsabilidad civil patronal, </t>
    </r>
    <r>
      <rPr>
        <sz val="11"/>
        <rFont val="Verdana"/>
        <family val="2"/>
      </rPr>
      <t xml:space="preserve">en exceso de la seguridad social, Se califica el sublímite adicional ofrecido al básico obligatorio, para evento, hasta un monto de $25.000.000 (Esto es el exceso de $50.000.000 del básico y hasta $75.000.000) y para vigencia, hasta un monto de $100.000.000 (Esto es el exceso de $150.000.000 del básico y hasta $250.000.000. </t>
    </r>
  </si>
  <si>
    <r>
      <t xml:space="preserve">Límite para vehículos propios en exceso del seguro de automóviles y SOAT. </t>
    </r>
    <r>
      <rPr>
        <sz val="11"/>
        <rFont val="Verdana"/>
        <family val="2"/>
      </rPr>
      <t>Se califica el sublímite adicional ofrecido al básico obligatorio, para evento, hasta un monto de $25.000.000 (Esto es el exceso de $25.000.000 del básico y hasta $50.000.000)  y para vigencia, hasta un monto de $50.000.000 (Esto es el exceso de $50.000.000 del básico y hasta $100.000.000</t>
    </r>
  </si>
  <si>
    <r>
      <t>Límite para daños y hurto de vehículos en parqueaderos y predios del asegurado</t>
    </r>
    <r>
      <rPr>
        <sz val="11"/>
        <rFont val="Verdana"/>
        <family val="2"/>
      </rPr>
      <t>. (Se califica el sublímite ofrecido)</t>
    </r>
  </si>
  <si>
    <r>
      <t>Extensión de la cobertura de daños y hurto de vehículos en parqueaderos y predios del asegurado, para accesorios</t>
    </r>
    <r>
      <rPr>
        <sz val="11"/>
        <rFont val="Verdana"/>
        <family val="2"/>
      </rPr>
      <t xml:space="preserve">.  </t>
    </r>
  </si>
  <si>
    <r>
      <t xml:space="preserve">Responsabilidad civil cruzada entre Contratistas </t>
    </r>
    <r>
      <rPr>
        <sz val="11"/>
        <rFont val="Verdana"/>
        <family val="2"/>
      </rPr>
      <t xml:space="preserve"> Se califica el sublímite adicional ofrecido al básico obligatorio, para evento, hasta un monto de $25.000.000 (Esto es el exceso de $25.000.000 del básico y hasta $50.000.000) y para vigencia, hasta un monto de $100.000.000 (Esto es el exceso de $100.000.000 del básico y hasta $200.000.000</t>
    </r>
  </si>
  <si>
    <r>
      <t xml:space="preserve">Uso de armas de fuego por parte de vigilantes de firmas especializadas (errores de puntería), </t>
    </r>
    <r>
      <rPr>
        <sz val="11"/>
        <rFont val="Verdana"/>
        <family val="2"/>
      </rPr>
      <t xml:space="preserve">en exceso de las garantías constituidas por los contratistas. </t>
    </r>
  </si>
  <si>
    <r>
      <t xml:space="preserve">Restablecimiento automático del valor asegurado por pago de siniestro. </t>
    </r>
    <r>
      <rPr>
        <sz val="11"/>
        <rFont val="Verdana"/>
        <family val="2"/>
      </rPr>
      <t>(Se califica el límite adicional ofrecido)</t>
    </r>
  </si>
  <si>
    <r>
      <t xml:space="preserve">Revocación de la póliza. </t>
    </r>
    <r>
      <rPr>
        <sz val="11"/>
        <rFont val="Verdana"/>
        <family val="2"/>
      </rPr>
      <t>Se califica el término de días adicionales ofrecidos al básico obligatorio, hasta ciento veinte (120) días (Esto es el exceso de sesenta  (60) días del básico y hasta ciento ochenta días)</t>
    </r>
  </si>
  <si>
    <r>
      <t xml:space="preserve">Limitación de eventos para la revocación de la póliza. </t>
    </r>
    <r>
      <rPr>
        <sz val="11"/>
        <rFont val="Verdana"/>
        <family val="2"/>
      </rPr>
      <t>(La asignación del puntaje de ésta condición, está sujeta a la aceptación del texto de la misma, bajo los mismos términos; la modificación o condicionamiento da lugar a la calificación de cero (0) puntos)</t>
    </r>
  </si>
  <si>
    <t>300
PUNTOS</t>
  </si>
  <si>
    <t>SUBTOTAL PUNTOS</t>
  </si>
  <si>
    <t xml:space="preserve">TOTAL CONSOLIDADO GRUPO UNO
</t>
  </si>
  <si>
    <t xml:space="preserve">TOTAL PUNTAJE OBTENIDO LIBERTY SEGUROS S.A.
</t>
  </si>
  <si>
    <t xml:space="preserve">6 DIAS ADICIONALES </t>
  </si>
  <si>
    <t>R S A</t>
  </si>
  <si>
    <t xml:space="preserve">TOTAL PUNTAJE OBTENIDO R.S.A.
</t>
  </si>
  <si>
    <t xml:space="preserve">TOTAL PUNTAJE OBTENIDO LA PREVISORA S.A.
</t>
  </si>
  <si>
    <t xml:space="preserve">RESPONSABILIDAD CIVIL SERVIDORES PÚBLICOS </t>
  </si>
  <si>
    <t>400
PUNTOS</t>
  </si>
  <si>
    <t>se otorga un adicional de $500.000.000</t>
  </si>
  <si>
    <t>se otorga una adicional de $150.000.000</t>
  </si>
  <si>
    <t>se otorgan $20.000.000</t>
  </si>
  <si>
    <t>se otorga hasta el 50%</t>
  </si>
  <si>
    <t>se otorgan 12 meses adicionales para un total de 24 meses con cobro de prima adicional  del 50% una vez requerido por el asegurado</t>
  </si>
  <si>
    <t xml:space="preserve">OBSERVACIÓN
</t>
  </si>
  <si>
    <r>
      <t xml:space="preserve">• Cláusula de Cobertura de procesos iniciados en vigencia de la póliza por decisiones de gestión adoptadas durante el periodo de retroactividad contratado, que </t>
    </r>
    <r>
      <rPr>
        <sz val="11"/>
        <rFont val="Verdana"/>
        <family val="2"/>
      </rPr>
      <t xml:space="preserve">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</si>
  <si>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límite adicional al básico, de $500,000,000, exigido para el amparo de Perjuicios o detrimentos patrimoniales, </t>
    </r>
    <r>
      <rPr>
        <sz val="11"/>
        <rFont val="Verdana"/>
        <family val="2"/>
      </rPr>
      <t xml:space="preserve"> sin cobro de prima. </t>
    </r>
  </si>
  <si>
    <r>
      <t xml:space="preserve">• Ofrecimiento de sublímite adicional al básico, de $150,000,000, </t>
    </r>
    <r>
      <rPr>
        <sz val="11"/>
        <rFont val="Verdana"/>
        <family val="2"/>
      </rPr>
      <t xml:space="preserve">exigido para el amparo de </t>
    </r>
    <r>
      <rPr>
        <b/>
        <sz val="11"/>
        <rFont val="Verdana"/>
        <family val="2"/>
      </rPr>
      <t>Gastos de Defensa</t>
    </r>
    <r>
      <rPr>
        <sz val="11"/>
        <rFont val="Verdana"/>
        <family val="2"/>
      </rPr>
      <t>, sin cobro de prima.</t>
    </r>
  </si>
  <si>
    <r>
      <t xml:space="preserve">• Ofrecimiento de sublímites de la Cobertura de Gastos de Defensa, adicionales a los básicos Obligatorios, </t>
    </r>
    <r>
      <rPr>
        <sz val="11"/>
        <rFont val="Verdana"/>
        <family val="2"/>
      </rPr>
      <t xml:space="preserve">exigidos para cada uno de los procesos y etapas, sin cobro de prima adicional. </t>
    </r>
  </si>
  <si>
    <r>
      <t xml:space="preserve">Queda expresamente acordado y convenido que la aseguradora otorgará a la Entidad tomadora un descuento sobre la prima pagada durante el periodo contratado, </t>
    </r>
    <r>
      <rPr>
        <b/>
        <sz val="11"/>
        <rFont val="Verdana"/>
        <family val="2"/>
      </rPr>
      <t>equivalente al diez (10%)</t>
    </r>
    <r>
      <rPr>
        <sz val="11"/>
        <rFont val="Verdana"/>
        <family val="2"/>
      </rPr>
      <t xml:space="preserve"> por ciento del valor calculado sobre el valor positivo que se obtenga de aplicar la siguiente formula y condiciones:</t>
    </r>
  </si>
  <si>
    <r>
      <t>*(</t>
    </r>
    <r>
      <rPr>
        <b/>
        <sz val="11"/>
        <rFont val="Verdana"/>
        <family val="2"/>
      </rPr>
      <t>TPF)</t>
    </r>
    <r>
      <rPr>
        <sz val="11"/>
        <rFont val="Verdana"/>
        <family val="2"/>
      </rPr>
      <t xml:space="preserve"> Total primas facturadas en el periodo anual causado</t>
    </r>
  </si>
  <si>
    <r>
      <t>* (</t>
    </r>
    <r>
      <rPr>
        <b/>
        <sz val="11"/>
        <rFont val="Verdana"/>
        <family val="2"/>
      </rPr>
      <t xml:space="preserve">SI) </t>
    </r>
    <r>
      <rPr>
        <sz val="11"/>
        <rFont val="Verdana"/>
        <family val="2"/>
      </rPr>
      <t>siniestros incurridos del periodo anual causado (Pagados + Pendientes)</t>
    </r>
  </si>
  <si>
    <r>
      <t>*(</t>
    </r>
    <r>
      <rPr>
        <b/>
        <sz val="11"/>
        <rFont val="Verdana"/>
        <family val="2"/>
      </rPr>
      <t>IBNR)</t>
    </r>
    <r>
      <rPr>
        <sz val="11"/>
        <rFont val="Verdana"/>
        <family val="2"/>
      </rPr>
      <t xml:space="preserve"> (10% de los siniestros incurridos)</t>
    </r>
  </si>
  <si>
    <r>
      <t>*</t>
    </r>
    <r>
      <rPr>
        <b/>
        <sz val="11"/>
        <rFont val="Verdana"/>
        <family val="2"/>
      </rPr>
      <t>(20% de TPF)</t>
    </r>
    <r>
      <rPr>
        <sz val="11"/>
        <rFont val="Verdana"/>
        <family val="2"/>
      </rPr>
      <t xml:space="preserve"> El equivalente al 20% del valor de las primas facturadas, por concepto de costos administrativos y operacionales (Reaseguro, intermediación, administrativos y otros)</t>
    </r>
  </si>
  <si>
    <r>
      <t xml:space="preserve">  Al oferente que otorgue el mayor porcentaje, con un máximo de hasta el 10%, </t>
    </r>
    <r>
      <rPr>
        <b/>
        <sz val="11"/>
        <rFont val="Verdana"/>
        <family val="2"/>
      </rPr>
      <t>se le asignarán ___ puntos,</t>
    </r>
    <r>
      <rPr>
        <sz val="11"/>
        <rFont val="Verdana"/>
        <family val="2"/>
      </rPr>
      <t xml:space="preserve"> a los demás en forma proporcional inferior. Para la aplicación de esta proporcionalidad se utilizará la siguiente formula:</t>
    </r>
  </si>
  <si>
    <r>
      <t xml:space="preserve">• Revocación de la póliza. </t>
    </r>
    <r>
      <rPr>
        <sz val="11"/>
        <rFont val="Verdana"/>
        <family val="2"/>
      </rPr>
      <t xml:space="preserve">Se califica el término de días ofrecido, adicional al básico exigido, hasta un máximo </t>
    </r>
    <r>
      <rPr>
        <b/>
        <sz val="11"/>
        <rFont val="Verdana"/>
        <family val="2"/>
      </rPr>
      <t>de 180 (180) días en total</t>
    </r>
    <r>
      <rPr>
        <sz val="11"/>
        <rFont val="Verdana"/>
        <family val="2"/>
      </rPr>
      <t xml:space="preserve"> (Incluido termino básico y adicional).</t>
    </r>
  </si>
  <si>
    <r>
      <t xml:space="preserve">• Extensión de cobertura. </t>
    </r>
    <r>
      <rPr>
        <sz val="11"/>
        <rFont val="Verdana"/>
        <family val="2"/>
      </rPr>
      <t xml:space="preserve">Se califica el término adicional al básico, </t>
    </r>
    <r>
      <rPr>
        <b/>
        <sz val="11"/>
        <rFont val="Verdana"/>
        <family val="2"/>
      </rPr>
      <t>hasta 12 meses (es decir,  12 meses adicionales al básico).</t>
    </r>
  </si>
  <si>
    <r>
      <t xml:space="preserve"> El ofrecimiento debe contemplar los mismos términos señalados en la extensión de cobertura básica, incluido el cobro máximo del 50% de la prima anual ofrecida para este proceso </t>
    </r>
    <r>
      <rPr>
        <b/>
        <sz val="11"/>
        <rFont val="Verdana"/>
        <family val="2"/>
      </rPr>
      <t>(Es decir, en conjunto para los  24 meses del básico y el termino adicional ofrecido).</t>
    </r>
  </si>
  <si>
    <r>
      <t xml:space="preserve">• Limitación de eventos para la revocación de la póliza. </t>
    </r>
    <r>
      <rPr>
        <sz val="11"/>
        <rFont val="Verdana"/>
        <family val="2"/>
      </rPr>
      <t>(La asignación del puntaje de ésta condición, está sujeta a la aceptación del texto de la misma, bajo los mismos términos, la modificación o condicionamiento da lugar a la calificación de cero (0) puntos)</t>
    </r>
  </si>
  <si>
    <t xml:space="preserve">VALOR PROPUESTA </t>
  </si>
  <si>
    <t>PRESUPUESTO</t>
  </si>
  <si>
    <t>1</t>
  </si>
  <si>
    <t xml:space="preserve">LA PREVISORA S.A. COMPAÑÍA DE SEGUROS </t>
  </si>
  <si>
    <t xml:space="preserve"> ORDEN DE ELEGIBILIDAD POR GRUPO</t>
  </si>
  <si>
    <t>ROYAL &amp; SUN ALIANCE SEGUROS S.A. 
RSA</t>
  </si>
  <si>
    <t>Se concluye   acorde con los requisitos exigidos en el pliego de condiciones que las propuestas presentadas por    La Previsora S.A., Royal &amp; Sun Alliance S.A. RSA, Aseguradora Solidaria Ltda y Liberty Seguros S.A, cumplen con los requisitos técnicos, y las primas cotizadas se ajustan al presupuesto establecido para el Grupo Uno de seguros objeto del concurso.</t>
  </si>
  <si>
    <t>Igualmente,   La Previsora S.A., y  Aseguradora Solidaria Ltda cumplen con los requisitos técnicos, y las primas cotizadas se ajustan al presupuesto establecido para el Grupo Dos de seguros objeto del concurso.</t>
  </si>
  <si>
    <t>SE OTORGA $20.000.000 ADICIONALES AL LIMITE BASICO</t>
  </si>
  <si>
    <t>SE OTORGA 50% ADICIONALES AL LIMITE BASICO</t>
  </si>
  <si>
    <t>SE OTORGA HASTA EL 8% DE DESCUENTO</t>
  </si>
  <si>
    <t>SE OTORGAN 24 MESES ADICIONALES</t>
  </si>
  <si>
    <t>SE OTORGA SUBLIMITE ADICIONAL DE $40.000.000</t>
  </si>
  <si>
    <t>SE OTORGA SUBLIMITE ADICIONAL DE $15.000.000</t>
  </si>
  <si>
    <t>SE OTORGA SUBLIMITE ADICIONAL DE $500.000.000</t>
  </si>
  <si>
    <t xml:space="preserve">SE OTORGA 6 MESES ADICIONALES Y SUBLIMITE ADICIONAL DE $2.000.000 </t>
  </si>
  <si>
    <t>SE OTORGA TRES (3) MESES ADICIONALES Y SUBLIMITE ADICIONAL DE $5.000.000</t>
  </si>
  <si>
    <t>SE OTORGAN 60 DIAS ADICIONALES AL BASICO</t>
  </si>
  <si>
    <t>SE OTORGA ADICIONAL AL BASICO 20%</t>
  </si>
  <si>
    <t xml:space="preserve"> SE OTORGA PARA BIENES MAYORES DE 3 AÑOS Y MENORES DE 5 AÑOS</t>
  </si>
  <si>
    <t>SE OTORGA HASTA EN UN MAXIMO EN CONJUNTO DE 40%</t>
  </si>
  <si>
    <t xml:space="preserve">5 DIAS </t>
  </si>
  <si>
    <t>SE OTORGA PARA PERDIDAS DE INCENDIO Y ALIADAS</t>
  </si>
  <si>
    <t>SE OTORGA CON LIMITE DE DEDUCIBLE AGREGADO DE $10.000.000</t>
  </si>
  <si>
    <t>SE OTORGA LIMITE DE $300.000.000 / $300.000.000 / $300.000.000</t>
  </si>
  <si>
    <t xml:space="preserve"> SE OTORGA</t>
  </si>
  <si>
    <t>5 DIAS</t>
  </si>
  <si>
    <t>SE OTORGA  TASA UNICA POR TIPO DE VEHICULO</t>
  </si>
  <si>
    <t>SE OTORGA LIMITE ADICIONAL AL BASICO DE $100.000.000</t>
  </si>
  <si>
    <t>SE OTORGA COBERTURA AL 100%</t>
  </si>
  <si>
    <t>SE OTORGA COBERTURA AL 100% PARA EMPLEADOS DE FIRMAS ESPECIALIZADAS</t>
  </si>
  <si>
    <t>SE OTORGA 60 DIAS ADICIOANALES AL BASICO</t>
  </si>
  <si>
    <t>SE OTORGAN $200.000.000 como limite adicional al básico</t>
  </si>
  <si>
    <t>SE OTORGA $10.000.000 POR EVENTO ADICIONAL AL BASICO Y $50.000.000 ADICIONALES POR VIGENCIA</t>
  </si>
  <si>
    <t>SE OTORGAN 20 DIAS ADICIONALES AL BASICO</t>
  </si>
  <si>
    <t>SE OTORGAN $50.000.000 POR EVENTO Y $75.000.000 POR VIGENCIA ADICIONALES AL BASICO</t>
  </si>
  <si>
    <t>SE OTORGAN $25.000.000 POR EVENTO Y $100.000.000 POR VIGENCIA ADICIONALES AL BASICO</t>
  </si>
  <si>
    <t>SE OTORGAN $25.000.000 POR EVENTO Y $50.000.000 POR VIGENCIA ADICIONALES AL BASICO</t>
  </si>
  <si>
    <t>SE OTORGA $60.000.000 EVENTO / VIGENCIA</t>
  </si>
  <si>
    <t>SE OTORGAN $6.000.000 POR EVENTO Y $50.000.000 POR VIGENCIA ADICIONALES AL BASICO</t>
  </si>
  <si>
    <t>SE OTORGA 60 DIAS ADICIONALES AL BASICO</t>
  </si>
  <si>
    <t>DOCUMENTOS DE LA PROPUESTA</t>
  </si>
  <si>
    <t>La LOTERÍA SANTANDER verificará la experiencia de los proponentes en el manejo de pólizas de seguros similares a las que son objeto de la presente Selección Abreviada, respecto a cuantías en primas y calificación del servicio</t>
  </si>
  <si>
    <t>Para tal efecto los proponentes deben aportar respecto de cada grupo para el cual presenten propuesta una (1) certificación expedida según la información contenida en el FORMATO No. 3 en las cuales se relacionen experiencias que cumplan con el siguiente perfil</t>
  </si>
  <si>
    <t>a. Las certificaciones deben estar expedidas por clientes entidades oficiales o empresas privadas con los cuales el proponente haya suscrito contratos de seguros de acuerdo con la información contenida en el FORMATO No 3.</t>
  </si>
  <si>
    <t>R.S.A.</t>
  </si>
  <si>
    <t xml:space="preserve">b. Las certificaciones deben corresponder a contratos ejecutados o vigentes con posterioridad al primero de enero de 2007. La certificación debe señalar la calificación del servicio prestado por el proponente la cual deberá ser BUENO O EXCELENTE.
</t>
  </si>
  <si>
    <t xml:space="preserve">La certificación debe contemplar como  mínimo tres (3) de las pólizas que conforman este grupo.
Para la póliza de seguro de Todo Riesgo Daños Materiales, se permite certificación con pólizas conjuntas que contemplen como mínimo de incendio y/o terremoto, rotura de maquinaria, corriente débil y sustracción.
</t>
  </si>
  <si>
    <t>Monto (Suma de los montos acreditados en cada una de las  certificaciones</t>
  </si>
  <si>
    <t>LOTERÍA SANTANDER verificará la experiencia de los proponentes en el manejo y atención de tres (3) siniestros relacionados con las pólizas de seguros que son objeto de la presente Selección Abreviada respecto a cuantías de indemnizaciones pagadas y la calidad del servicio</t>
  </si>
  <si>
    <t>a)  Para tal efecto los proponentes deben aportar respecto de cada grupo para el cual presenten propuesta certificaciones expedidas según la información contenida en el FORMATO No. 4,  en el cual se relacionen experiencias que cumplan con el siguiente perfil:</t>
  </si>
  <si>
    <t xml:space="preserve">b) Las certificaciones deben estar expedidas por clientes entidades oficiales o empresas privadas con los cuales el proponente haya suscrito contratos de seguros de acuerdo con la información contenida en el FORMATO No 4. 
</t>
  </si>
  <si>
    <t>c) Las certificaciones deben corresponder a reclamos ocurridos e indemnizados  a partir del primero de enero de 2007.</t>
  </si>
  <si>
    <t>d) El proponente debe acreditar la experiencia en la atención de tres (3) siniestros cuyo monto total (Suma de los valores indemnizados) y tipo de pólizas se enmarque dentro de las siguientes condiciones</t>
  </si>
  <si>
    <t xml:space="preserve">Cuantía Mínima (Suma de los
valores de cada siniestro a
certificar
</t>
  </si>
  <si>
    <t>Grupo DOS</t>
  </si>
  <si>
    <t>Una  (1)</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</si>
  <si>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</si>
  <si>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t>RESPONSABILIDAD CIVIL EXTRACONTRACTUAL</t>
  </si>
  <si>
    <t>El Oferente debe contemplar bajo esta cláusula,  que no obstante que el límite  asegurado se reduce en caso de siniestro, tal límite se entenderá restablecido desde el momento del siniestro en el importe correspondiente. Dicho restablecimiento dará derecho a la compañía al cobro de prima.</t>
  </si>
  <si>
    <t xml:space="preserve">Selección de profesionales para la Defensa. </t>
  </si>
  <si>
    <t>OFRECIDO</t>
  </si>
  <si>
    <t>MÍNIMOS</t>
  </si>
  <si>
    <t>%</t>
  </si>
  <si>
    <t>MIN.</t>
  </si>
  <si>
    <t>TOTAL</t>
  </si>
  <si>
    <t>Sin mínimo</t>
  </si>
  <si>
    <t>SUBTOTAL</t>
  </si>
  <si>
    <t xml:space="preserve"> </t>
  </si>
  <si>
    <t>Demás amparos Incendio</t>
  </si>
  <si>
    <t>Demás amparos EEE</t>
  </si>
  <si>
    <t>PROMEDIO</t>
  </si>
  <si>
    <t>TOTAL  TODO RIESGO DAÑO MATERIAL</t>
  </si>
  <si>
    <t xml:space="preserve">Cajas Menores </t>
  </si>
  <si>
    <t>Propuesta aceptada</t>
  </si>
  <si>
    <t>TOTAL MANEJO ENTIDADES ESTATALES</t>
  </si>
  <si>
    <t>Gastos Médicos</t>
  </si>
  <si>
    <t>TOTAL RESPONSABILIDAD CIVIL EXTRACONTRACTUAL</t>
  </si>
  <si>
    <t>e)CELULARES, BEEPERS, RADIO TELÉFONOS
 10 Puntos adicionales</t>
  </si>
  <si>
    <t>Terremoto</t>
  </si>
  <si>
    <t>AMIT HMCCOP</t>
  </si>
  <si>
    <t xml:space="preserve">Compromiso de la aseguradora sobre el plazo para el pago de las indemnizaciones. </t>
  </si>
  <si>
    <t xml:space="preserve">Equipos de reemplazo temporal </t>
  </si>
  <si>
    <t>El Oferente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t>
  </si>
  <si>
    <t xml:space="preserve">Extensión de la cláusula de traslados temporales, para amparar el transito de los bienes. </t>
  </si>
  <si>
    <t xml:space="preserve">TODO RIESGO DAÑOS MATERIALES  </t>
  </si>
  <si>
    <t>MANEJO</t>
  </si>
  <si>
    <t>1% del valor de la pérdida</t>
  </si>
  <si>
    <t>5% del valor   de la perdida.</t>
  </si>
  <si>
    <t>1  smmlv</t>
  </si>
  <si>
    <t>0% del valor de la pérdida</t>
  </si>
  <si>
    <t>Rotura Maquinaria</t>
  </si>
  <si>
    <t>No ofrecida</t>
  </si>
  <si>
    <t xml:space="preserve">GRUPO UNO </t>
  </si>
  <si>
    <t xml:space="preserve">Parqueaderos: 
 25 Puntos
</t>
  </si>
  <si>
    <t>002 AL 004</t>
  </si>
  <si>
    <t>Presenta de la oficiana Principal en Bogotá, así como de la sucursal en Bucaramanga</t>
  </si>
  <si>
    <t>N.A.</t>
  </si>
  <si>
    <t>No Aplica</t>
  </si>
  <si>
    <t>026 AL 029</t>
  </si>
  <si>
    <t xml:space="preserve">Certificado expedido por la Cámara de Comercio </t>
  </si>
  <si>
    <t xml:space="preserve">Certificación del representante legal o del revisor Fiscal, según el caso, sobre Aportes al Sistema de Seguridad Social Integral y parafiscales </t>
  </si>
  <si>
    <t xml:space="preserve">Carta de Presentación de la Oferta   (FORMATO No.1) </t>
  </si>
  <si>
    <t xml:space="preserve">Certificado expedido por la Superintendencia Financiera de Colombia </t>
  </si>
  <si>
    <t>Documento de Conformación del Consorcio o Unión Temporal</t>
  </si>
  <si>
    <t>4.1.  DOCUMENTOS JURÍDICOS</t>
  </si>
  <si>
    <t>VERIFICACIÓN CAPADIDAD JURÍDICA</t>
  </si>
  <si>
    <t>CONDICIONES DE EXPERIENCIA - REQUISITO HABILITANTE</t>
  </si>
  <si>
    <t>En el caso de Uniones Temporales o Consorcios el monto mínimo de primas emitidas podrá ser acreditado por sus integrantes o cualquiera de los mismos independientemente de su participación</t>
  </si>
  <si>
    <t>Valor Primas Anuales Emitidas año 2009</t>
  </si>
  <si>
    <t>c. El proponente debe acreditar la experiencia en el manejo de programas de seguros de clientes cuyos montos en primas anuales y tipo de pólizas se enmarquen dentro de las siguientes condiciones:</t>
  </si>
  <si>
    <t>Grupo UNO</t>
  </si>
  <si>
    <t xml:space="preserve">VERIFICACION DE EXPERIENCIA EN MANEJO Y ATENCIÓN  DE SINIESTROS </t>
  </si>
  <si>
    <t>VERRIFICACIÓN EXPERIENCIA ACREDITADA A TRAVÉS DE LOS SEGUROS CONTRATADOS</t>
  </si>
  <si>
    <t>Dos (2)</t>
  </si>
  <si>
    <t>3.4.2.2.  Experiencia en Manejo y atención de Siniestros</t>
  </si>
  <si>
    <t>Estados Financieros  con corte al 31 de diciembre de 2009 certificados y dictaminados, de acuerdo con lo dispuesto en los artículos  34, 37 y 38 de la Ley 222 de 1995</t>
  </si>
  <si>
    <t xml:space="preserve">Autorización para presentar propuesta y suscribir el contrato </t>
  </si>
  <si>
    <t xml:space="preserve">Original de la garantía de seriedad de la propuesta con sus condiciones  generales </t>
  </si>
  <si>
    <t>Razon social del Revisor  Fiscal</t>
  </si>
  <si>
    <t>vigencia certificada</t>
  </si>
  <si>
    <t xml:space="preserve">Valor primas </t>
  </si>
  <si>
    <t>BCSC</t>
  </si>
  <si>
    <t xml:space="preserve">31/03/2008
AL
31/03/2009
</t>
  </si>
  <si>
    <t>Varias que superan los$100,000,000</t>
  </si>
  <si>
    <t>DEPARTAMENTO DEL META</t>
  </si>
  <si>
    <t>EXPRESO BRASILIA S.A</t>
  </si>
  <si>
    <t>Dos siniestros de autos mayor a $50,000,000 cada uno</t>
  </si>
  <si>
    <t xml:space="preserve">10/01/2008 y
08/04/2008
</t>
  </si>
  <si>
    <t xml:space="preserve">17/04/2008 y
07/06/2008
</t>
  </si>
  <si>
    <t>BANCO POPULAR</t>
  </si>
  <si>
    <t xml:space="preserve">9/03/2009 
</t>
  </si>
  <si>
    <t xml:space="preserve">26/12/2008 
</t>
  </si>
  <si>
    <t>$152,452,600
AUTOS</t>
  </si>
  <si>
    <t>Incluye certificación de antecedentes desciplinarios.</t>
  </si>
  <si>
    <t>154 A 155</t>
  </si>
  <si>
    <t>3.4.2. Condiciones de Experiencia -  Requisito Habilitante</t>
  </si>
  <si>
    <t>• Certificación de Antecedentes Disciplinarios del Contador y del Revisor Fiscal, o del Contador Público Independiente.</t>
  </si>
  <si>
    <t>El oferente mediante esta cláusula acepta los errores involuntarios en las características de los vehículos de propiedad o bajo responsabilidad de LOTERÍA SANTANDER, sin aplicación de ninguna clase de restricción o limitación de cobertura y/o cualquier otro aspecto, motivo por el cual en el caso de presentarse reclamación la Compañia no podrá argumentar existencia de  errores en las caracteristicas y procederá a efectuar la corrección y atención de los siniestros, con el respectivo ajuste de prima sobre el riesgo real.</t>
  </si>
  <si>
    <t>No pérdida de descuento por no reclamación por exoneración de responsabilidad</t>
  </si>
  <si>
    <t>Bajo esta condición los oferentes deben señalar el plazo máximo (días hábiles), en el cual efectuarán el giro de las indemnizaciones una vez formalizado el reclamo (Obtendrá el mayor puntaje quien ofrezca el menor plazo  para el pago de la indemnización; para lo cual se considerará como término mínimo 5 días).</t>
  </si>
  <si>
    <t>Errores y omisiones no intencionales.</t>
  </si>
  <si>
    <t>Marcación antirrobo gratuita para los vehículos asegurados</t>
  </si>
  <si>
    <t>Claúsula de Errores y Omisiones no intencionales</t>
  </si>
  <si>
    <t>DEDUCIBLES</t>
  </si>
  <si>
    <t>Superior a $80.000.000 y hasta $100.000.000</t>
  </si>
  <si>
    <t>100 Puntos</t>
  </si>
  <si>
    <t>Superior a $60.000.000 y hasta $80.000.000</t>
  </si>
  <si>
    <t>70 Puntos</t>
  </si>
  <si>
    <t>Superior a $40.000.000 y hasta $60.000.000</t>
  </si>
  <si>
    <t>50 Puntos</t>
  </si>
  <si>
    <t>Superior a $20.000.000 y hasta $40.000.000</t>
  </si>
  <si>
    <t>Superior a $10.000.000 y hasta $20.000.000</t>
  </si>
  <si>
    <t>15 Puntos</t>
  </si>
  <si>
    <t>Nota:</t>
  </si>
  <si>
    <t xml:space="preserve">En el caso de que dos (2) o más proponentes presenten oferta de limite asegurado dentro del mismo rango y con valor diferente, se efectuará la calificación proporcional del ofrecimiento, es decir, al proponente que ofrezca el mayor valor se le asignará el máximo puntaje establecido para el rango y a los demás se le asignará proporcinalmente el puntaje de la diferencia entre el rango del ofrecimiento y el inmediatamente anterior, en forma  proporcional </t>
  </si>
  <si>
    <t>Mediante esta condición el Oferente acepta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LOTERÍA SANTANDER decida reemplazarlos, y la compañía a petición escrita de LOTERÍA SANTANDER efectuará el pago de la indemnización bajo estas condiciones, hasta el limite de su responsabilidad.</t>
  </si>
  <si>
    <t>Superior a $100.000.000 y hasta $120.000.000</t>
  </si>
  <si>
    <t>20 Puntos</t>
  </si>
  <si>
    <t>Superior a $120.000.000 y hasta $150.000.000</t>
  </si>
  <si>
    <t>Superior a $150.000.000 y hasta $180.000.000</t>
  </si>
  <si>
    <t>Superior a $180.000.000 y hasta $200.000.000</t>
  </si>
  <si>
    <t>En el caso de que dos (2) o más proponentes presenten oferta de límite asegurado dentro del mismo rango y con valor diferente, se efectuará la calificación así:</t>
  </si>
  <si>
    <t xml:space="preserve">Al proponente que ofrezca el mayor valor se le asignará el máximo puntaje total establecido en el rango al cual aplica el ofrecimiento. </t>
  </si>
  <si>
    <t xml:space="preserve">A los demás oferentes, se les asignará el maximo puntaje establecido para el rango anterior al cual aplica el ofrecimiento, más el puntaje que resulte de la operación de proporcionar el puntaje del ultimo rango en el cual se enmarque la oferta, frente al ofrecimiento del proponente que presentó el mayor valor de límite asegurado   </t>
  </si>
  <si>
    <t>El oferente debe contemplar que la selección de los profesionales encargados de la defensa corresponderá a LOTERÍA SANTANDER, o los funcionarios que ésta designe, quienes para su aprobación presentarán a la compañía la propuesta correspondiente.</t>
  </si>
  <si>
    <t>La compañía podrá, previo común acuerdo con LOTERÍA SANTANDER,  asumir la defensa de cualquier litigio o procedimiento legal a nombre del asegurado, a través de abogados elegidos por éste.</t>
  </si>
  <si>
    <r>
      <t xml:space="preserve">Transporte de mercancías y demás bienes </t>
    </r>
  </si>
  <si>
    <t xml:space="preserve">8.1. </t>
  </si>
  <si>
    <t>VALOR PRIMA  CON IVA</t>
  </si>
  <si>
    <t>TODO RIESGO DAÑOS MATERIALES. 
100 PUNTOS</t>
  </si>
  <si>
    <t>a)TERREMOTO 
   25 Puntos</t>
  </si>
  <si>
    <t>b)AMIT HMCCOP  
   25 Puntos</t>
  </si>
  <si>
    <t>c)HURTO Y HURTO CALIFICADO 20 puntos</t>
  </si>
  <si>
    <t>d)OTROS EVENTOS 
   20 Puntos</t>
  </si>
  <si>
    <t>MANEJO PARA ENTIDADES ESTATALES
100 PUNTOS</t>
  </si>
  <si>
    <t>a)Empleados no identificados. 50 Puntos</t>
  </si>
  <si>
    <t>b) Otros Eventos.  50 Puntos</t>
  </si>
  <si>
    <t>RESPONSABILIDAD CIVIL EXTRACONTRACTUAL
100 PUNTOS</t>
  </si>
  <si>
    <t>Otros Eventos
75 Puntos</t>
  </si>
  <si>
    <t xml:space="preserve">POLIZA DE SEGURO DE AUTOMOVILES  </t>
  </si>
  <si>
    <t>Incremento del límite básico para la cobertura de Responsabilidad Civil Extracontractual, SIN COBRO ADICIONAL DE PRIMA. (Para  vehículos diferentes a motos)</t>
  </si>
  <si>
    <t xml:space="preserve">Al proponente que no otorgue ninguno de los límite antes indicados se calificará con cero (0) puntos.  </t>
  </si>
  <si>
    <t xml:space="preserve"> 500 Puntos </t>
  </si>
  <si>
    <t>100 PUNTOS</t>
  </si>
  <si>
    <t>VERIFICACION FORMATO CONDICIONES TECNICAS BASICAS HABILITANTES</t>
  </si>
  <si>
    <t xml:space="preserve">CONDICIONES BÁSICAS OBLIGATORIAS </t>
  </si>
  <si>
    <t>Se ajusta en su totalidad a lo   exigido enle pliego de condiciones. Diligencia Formato aceptando las condiciones técnicas básicas habilitantes para el Grupo Único.</t>
  </si>
  <si>
    <t>Grupo</t>
  </si>
  <si>
    <t>Numero de Siniestros a Certificar</t>
  </si>
  <si>
    <t>Razon social de los clientes</t>
  </si>
  <si>
    <t xml:space="preserve">Fecha de Ocurrencia </t>
  </si>
  <si>
    <t>Fecha de Pago</t>
  </si>
  <si>
    <t>Valor Indemnizado</t>
  </si>
  <si>
    <t>Pólizas que deben certificarse</t>
  </si>
  <si>
    <t>$ 100.000.000.</t>
  </si>
  <si>
    <t>vigencia de las polizas certificadas</t>
  </si>
  <si>
    <t>VERIFICACION CAPACIDAD  ADMINISTRATIVA</t>
  </si>
  <si>
    <t>VERIFICACION CAPACIDAD FINANCIERA</t>
  </si>
  <si>
    <t>SOTEC S.A.</t>
  </si>
  <si>
    <t>$600,000,000
INCENDIO</t>
  </si>
  <si>
    <t>Pago de reclamos con base en la determinación de responsabilidad de empleados del asegurado en la investigación administrativa, sin necesidad del fallo o de responsabilidad fiscal</t>
  </si>
  <si>
    <t>No Aplicación de Garantías</t>
  </si>
  <si>
    <t>No aplicación de la condicion de compensación, en caso de siniestro.</t>
  </si>
  <si>
    <t>La cobertura de esta póliza debe extenderse a amparar los gastos en que incurra el asegurado, por pago a auditores, revisores y contadores, que se requieran para analizar y certificar los datos extraídos de los libros de contabilidad y demás documentos del asegurado, al igual que cualquier otra información que sea solicitada por la compañía al asegurado para el ajuste y definición de los reclamos.</t>
  </si>
  <si>
    <t>Bajo esta cláusula, el oferente debe dejar expresamente convenido, que la determinación del valor de la pérdida indemnizable de bienes, se efectuará con base en cotizaciones de bienes de la misma clase, capacidad, tipo y marca o de las características más similares que ofrezca el mercado.</t>
  </si>
  <si>
    <t xml:space="preserve">Pago de la indemnización. </t>
  </si>
  <si>
    <t>400 Puntos</t>
  </si>
  <si>
    <t xml:space="preserve">Indemnización por clara evidencia sin que exista previo fallo judicial. </t>
  </si>
  <si>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</si>
  <si>
    <t xml:space="preserve">Polución y contaminación accidental </t>
  </si>
  <si>
    <t>Por medio del presente anexo queda asegurada la responsabilidad civil extracontractual en que pudiera incurrir el asegurado por daños a terceros, ocasionados por variaciones perjudiciales de aguas, atmósfera suelos, subsuelos o bien por ruido y habiéndose manifestado durante la vigencia de la póliza siempre y cuando sean a consecuencia directa de un acontecimiento que, desviándose de la marcha normal de la actividad objeto del seguro, ocurra durante la vigencia de la póliza, dentro de los inmuebles asegurados de forma repentina, accidental e imprevista.</t>
  </si>
  <si>
    <t>RESUMEN EVALUACIÓN</t>
  </si>
  <si>
    <t>5% del valor de la pérdida</t>
  </si>
  <si>
    <t xml:space="preserve">SI </t>
  </si>
  <si>
    <t>RAMO</t>
  </si>
  <si>
    <t>PUNTAJE</t>
  </si>
  <si>
    <t>TODO RIESGO DAÑO MATERIALES COMBINADOS</t>
  </si>
  <si>
    <t>MANEJO GLOBAL ENTIDADES OFICIALES</t>
  </si>
  <si>
    <t>RESPONSABILIDAD CIVIL EXTRACONTRACTIAL</t>
  </si>
  <si>
    <t xml:space="preserve"> TOTAL</t>
  </si>
  <si>
    <t>PROGRAMA DE SEGUROS EN GENERAL</t>
  </si>
  <si>
    <t xml:space="preserve">FORMATO ESPECIFICACIONES TÉCNICAS COMPLEMENTARIAS DE LOS SEGUROS A CONTRATAR </t>
  </si>
  <si>
    <t xml:space="preserve">CONDICIONES COMPLEMENTARIAS. </t>
  </si>
  <si>
    <t>OTORGA</t>
  </si>
  <si>
    <t>OBSERVACIÓN</t>
  </si>
  <si>
    <t>Actos de autoridad.  Se califica el otorgamiento de tomas a poblaciones</t>
  </si>
  <si>
    <t xml:space="preserve">Queda expresamente acordado y aceptado que la cobertura otorgada bajo la presente póliza no queda sujeta al cumplimiento de ningún tipo de garantía por parte de la entidad asegurada.  </t>
  </si>
  <si>
    <t>De conformidad con lo estipulado en el artículo 1162 del Código de Comercio, se modifica el inciso 3o del artículo 1058 del C. Co.  en beneficio del asegurado, para establecer que en caso de inexactitud o reticencia proveniente de error inculpable del asegurado, el asegurador estará obligado, en caso de siniestro, al pago  total de la prestación asegurada, sin consideración a la tarifa o prima estipulada</t>
  </si>
  <si>
    <t>ASPECTO.</t>
  </si>
  <si>
    <t>PLIEGO DE CONDICIONES</t>
  </si>
  <si>
    <t>CUMPLE</t>
  </si>
  <si>
    <t>FOLIO</t>
  </si>
  <si>
    <t>OBSERVACIONES</t>
  </si>
  <si>
    <t>SI</t>
  </si>
  <si>
    <t>NO</t>
  </si>
  <si>
    <t>Folio</t>
  </si>
  <si>
    <t>OFERENTE</t>
  </si>
  <si>
    <t xml:space="preserve">Condiciones Complementarias </t>
  </si>
  <si>
    <t>EVALUACIÓN PRIMAS</t>
  </si>
  <si>
    <t>30 Puntos</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</si>
  <si>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</si>
  <si>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</si>
  <si>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 xml:space="preserve"> Total Puntos - Condiciones Complementarias</t>
  </si>
  <si>
    <t>Sin deducible</t>
  </si>
  <si>
    <t>X</t>
  </si>
  <si>
    <t>PROPONENTE</t>
  </si>
  <si>
    <t>400
Puntos</t>
  </si>
  <si>
    <t>El alcance de la cobertura de esta cláusula comprende, el valor de los costos de diseño, honorarios profesionales de ingenieros, arquitectos, topógrafos, interventores, consultores, tecnólogos, técnicos o cualquier otro profesional para efectuar trabajos planos, especificaciones, cualquier otro trabajo y ejecución de la adecuación del inmueble asegurado a las normas de sismo resistencia vigentes al momento del siniestro y estará sujeta aplicación de deducible.</t>
  </si>
  <si>
    <t>Errores y/u omisiones en la presentación de la información sobre bienes asegurados</t>
  </si>
  <si>
    <t xml:space="preserve">Bajo esta cláusula, el oferente se compromete a  indemnizar la pérdida y/o daño de bienes sobre los cuales se haya presentado información imprecisa, sobre la identificación de los mismos, siempre y cuando se pueda evidenciar que la Entidad asegurada tenía la intención de asegurar o se pagó la prima correspondiente la aseguradora </t>
  </si>
  <si>
    <t xml:space="preserve">Cláusula de diferencias contractuales. </t>
  </si>
  <si>
    <t xml:space="preserve">Bajo esta condición los oferentes deben señalar el plazo máximo (días hábiles), en el cual efectuarán el giro de las indemnizaciones una vez formalizado el reclamo </t>
  </si>
  <si>
    <t xml:space="preserve">Subrogación  </t>
  </si>
  <si>
    <t>El Oferente debe contemplar bajo esta condición, el otorgamiento de las siguientes condiciones:</t>
  </si>
  <si>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</sst>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quot;$&quot;\ * #,##0.00_);_(&quot;$&quot;\ * \(#,##0.00\);_(&quot;$&quot;\ * &quot;-&quot;??_);_(@_)"/>
    <numFmt numFmtId="186" formatCode="&quot;$&quot;\ #,##0"/>
    <numFmt numFmtId="187" formatCode="_(* #,##0_);_(* \(#,##0\);_(* &quot;-&quot;??_);_(@_)"/>
    <numFmt numFmtId="188" formatCode="&quot;$&quot;#,##0"/>
    <numFmt numFmtId="189" formatCode="_ * #,##0_ ;_ * \-#,##0_ ;_ * &quot;-&quot;??_ ;_ @_ "/>
    <numFmt numFmtId="190" formatCode="0.0"/>
    <numFmt numFmtId="191" formatCode="0.000"/>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0.00_ ;\-#,##0.00\ "/>
    <numFmt numFmtId="197" formatCode="#,##0_ ;\-#,##0\ "/>
    <numFmt numFmtId="198" formatCode="[$-240A]dddd\,\ dd&quot; de &quot;mmmm&quot; de &quot;yyyy"/>
    <numFmt numFmtId="199" formatCode="d/mm/yyyy;@"/>
    <numFmt numFmtId="200" formatCode="#,##0.000_ ;\-#,##0.000\ "/>
    <numFmt numFmtId="201" formatCode="#,##0.0000_ ;\-#,##0.0000\ "/>
    <numFmt numFmtId="202" formatCode="#,##0.0_ ;\-#,##0.0\ "/>
    <numFmt numFmtId="203" formatCode="0.0000"/>
    <numFmt numFmtId="204" formatCode="_ * #,##0.0_ ;_ * \-#,##0.0_ ;_ * &quot;-&quot;?_ ;_ @_ "/>
    <numFmt numFmtId="205" formatCode="#,##0.0"/>
    <numFmt numFmtId="206" formatCode="_ [$€-2]\ * #,##0.00_ ;_ [$€-2]\ * \-#,##0.00_ ;_ [$€-2]\ * &quot;-&quot;??_ "/>
    <numFmt numFmtId="207" formatCode="_(* #,##0.0000_);_(* \(#,##0.0000\);_(* &quot;-&quot;????_);_(@_)"/>
    <numFmt numFmtId="208" formatCode="&quot;$&quot;\ #,##0.00"/>
  </numFmts>
  <fonts count="67">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10"/>
      <name val="Verdana"/>
      <family val="2"/>
    </font>
    <font>
      <b/>
      <sz val="10"/>
      <name val="Verdana"/>
      <family val="2"/>
    </font>
    <font>
      <b/>
      <sz val="11"/>
      <name val="Verdana"/>
      <family val="2"/>
    </font>
    <font>
      <b/>
      <sz val="14"/>
      <name val="Verdana"/>
      <family val="2"/>
    </font>
    <font>
      <sz val="14"/>
      <name val="Verdana"/>
      <family val="2"/>
    </font>
    <font>
      <sz val="14"/>
      <name val="Arial"/>
      <family val="2"/>
    </font>
    <font>
      <b/>
      <sz val="14"/>
      <name val="Arial"/>
      <family val="2"/>
    </font>
    <font>
      <sz val="11"/>
      <name val="Arial"/>
      <family val="2"/>
    </font>
    <font>
      <b/>
      <sz val="11"/>
      <name val="Arial"/>
      <family val="2"/>
    </font>
    <font>
      <sz val="12"/>
      <name val="Arial"/>
      <family val="2"/>
    </font>
    <font>
      <b/>
      <sz val="14"/>
      <color indexed="12"/>
      <name val="Verdana"/>
      <family val="2"/>
    </font>
    <font>
      <sz val="9"/>
      <name val="Arial"/>
      <family val="2"/>
    </font>
    <font>
      <b/>
      <sz val="12"/>
      <name val="Verdana"/>
      <family val="2"/>
    </font>
    <font>
      <sz val="11"/>
      <name val="Verdana"/>
      <family val="2"/>
    </font>
    <font>
      <b/>
      <sz val="12"/>
      <color indexed="12"/>
      <name val="Arial"/>
      <family val="2"/>
    </font>
    <font>
      <sz val="10"/>
      <color indexed="10"/>
      <name val="Arial"/>
      <family val="2"/>
    </font>
    <font>
      <b/>
      <sz val="12"/>
      <name val="Arial"/>
      <family val="2"/>
    </font>
    <font>
      <b/>
      <sz val="12"/>
      <color indexed="10"/>
      <name val="Arial"/>
      <family val="2"/>
    </font>
    <font>
      <sz val="10"/>
      <color indexed="12"/>
      <name val="Arial"/>
      <family val="2"/>
    </font>
    <font>
      <b/>
      <sz val="11"/>
      <color indexed="10"/>
      <name val="Arial"/>
      <family val="2"/>
    </font>
    <font>
      <b/>
      <sz val="10"/>
      <name val="Tahoma"/>
      <family val="2"/>
    </font>
    <font>
      <sz val="10"/>
      <name val="Tahoma"/>
      <family val="2"/>
    </font>
    <font>
      <b/>
      <sz val="11"/>
      <color indexed="12"/>
      <name val="Verdana"/>
      <family val="2"/>
    </font>
    <font>
      <b/>
      <sz val="11"/>
      <color indexed="12"/>
      <name val="Arial"/>
      <family val="2"/>
    </font>
    <font>
      <i/>
      <sz val="14"/>
      <name val="Arial"/>
      <family val="2"/>
    </font>
    <font>
      <b/>
      <sz val="14"/>
      <color indexed="12"/>
      <name val="Arial"/>
      <family val="2"/>
    </font>
    <font>
      <b/>
      <sz val="11"/>
      <color indexed="17"/>
      <name val="Verdana"/>
      <family val="2"/>
    </font>
    <font>
      <b/>
      <sz val="14"/>
      <color indexed="17"/>
      <name val="Verdana"/>
      <family val="2"/>
    </font>
    <font>
      <b/>
      <sz val="11"/>
      <color indexed="10"/>
      <name val="Verdana"/>
      <family val="2"/>
    </font>
    <font>
      <b/>
      <sz val="12"/>
      <color indexed="10"/>
      <name val="Verdana"/>
      <family val="2"/>
    </font>
    <font>
      <i/>
      <sz val="12"/>
      <name val="Arial"/>
      <family val="2"/>
    </font>
    <font>
      <b/>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12"/>
      <name val="Arial"/>
      <family val="2"/>
    </font>
    <font>
      <sz val="10"/>
      <color indexed="60"/>
      <name val="Arial"/>
      <family val="2"/>
    </font>
    <font>
      <b/>
      <i/>
      <sz val="12"/>
      <name val="Arial"/>
      <family val="2"/>
    </font>
    <font>
      <sz val="12"/>
      <name val="Verdana"/>
      <family val="2"/>
    </font>
    <font>
      <sz val="12"/>
      <color indexed="10"/>
      <name val="Arial"/>
      <family val="2"/>
    </font>
    <font>
      <b/>
      <sz val="11"/>
      <color indexed="59"/>
      <name val="Arial"/>
      <family val="2"/>
    </font>
    <font>
      <sz val="10"/>
      <color indexed="10"/>
      <name val="Tahoma"/>
      <family val="2"/>
    </font>
    <font>
      <b/>
      <sz val="10"/>
      <name val="Calibri"/>
      <family val="2"/>
    </font>
    <font>
      <b/>
      <sz val="10"/>
      <color indexed="10"/>
      <name val="Calibri"/>
      <family val="2"/>
    </font>
    <font>
      <sz val="12"/>
      <color indexed="10"/>
      <name val="Verdana"/>
      <family val="2"/>
    </font>
    <font>
      <sz val="11"/>
      <color indexed="10"/>
      <name val="Verdana"/>
      <family val="2"/>
    </font>
    <font>
      <sz val="8"/>
      <name val="Verdana"/>
      <family val="2"/>
    </font>
    <font>
      <sz val="9"/>
      <name val="Verdana"/>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thin"/>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medium"/>
      <right style="thin"/>
      <top style="thin"/>
      <bottom>
        <color indexed="63"/>
      </bottom>
    </border>
    <border>
      <left style="thin"/>
      <right style="thin"/>
      <top style="thin"/>
      <bottom>
        <color indexed="63"/>
      </bottom>
    </border>
    <border>
      <left style="medium"/>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style="thin"/>
    </border>
    <border>
      <left style="thin"/>
      <right style="medium"/>
      <top style="thin"/>
      <bottom style="thin"/>
    </border>
    <border>
      <left style="medium"/>
      <right>
        <color indexed="63"/>
      </right>
      <top style="thin"/>
      <bottom>
        <color indexed="63"/>
      </bottom>
    </border>
    <border>
      <left style="thin"/>
      <right style="thin"/>
      <top>
        <color indexed="63"/>
      </top>
      <bottom>
        <color indexed="63"/>
      </botto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style="thin"/>
      <top>
        <color indexed="63"/>
      </top>
      <bottom style="thin"/>
    </border>
    <border>
      <left style="thin"/>
      <right>
        <color indexed="63"/>
      </right>
      <top>
        <color indexed="63"/>
      </top>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style="medium"/>
      <bottom style="thin"/>
    </border>
    <border>
      <left style="thin"/>
      <right style="thin"/>
      <top style="medium"/>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thin"/>
      <right style="medium"/>
      <top style="medium"/>
      <bottom style="thin"/>
    </border>
    <border>
      <left style="medium"/>
      <right style="medium"/>
      <top>
        <color indexed="63"/>
      </top>
      <bottom>
        <color indexed="63"/>
      </bottom>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style="medium"/>
      <top style="thin"/>
      <bottom style="medium"/>
    </border>
    <border>
      <left style="medium"/>
      <right>
        <color indexed="63"/>
      </right>
      <top style="thin"/>
      <bottom style="mediu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
      <left style="thin"/>
      <right style="medium"/>
      <top/>
      <bottom style="medium"/>
    </border>
    <border>
      <left>
        <color indexed="63"/>
      </left>
      <right style="thin"/>
      <top>
        <color indexed="63"/>
      </top>
      <bottom>
        <color indexed="63"/>
      </bottom>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style="medium"/>
      <right style="thin"/>
      <top style="thin"/>
      <bottom style="medium"/>
    </border>
    <border>
      <left>
        <color indexed="63"/>
      </left>
      <right>
        <color indexed="63"/>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9" fillId="4" borderId="0" applyNumberFormat="0" applyBorder="0" applyAlignment="0" applyProtection="0"/>
    <xf numFmtId="0" fontId="40" fillId="16" borderId="1" applyNumberFormat="0" applyAlignment="0" applyProtection="0"/>
    <xf numFmtId="0" fontId="41" fillId="1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21" borderId="0" applyNumberFormat="0" applyBorder="0" applyAlignment="0" applyProtection="0"/>
    <xf numFmtId="0" fontId="44" fillId="7" borderId="1" applyNumberFormat="0" applyAlignment="0" applyProtection="0"/>
    <xf numFmtId="206"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47" fillId="16"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784">
    <xf numFmtId="0" fontId="0" fillId="0" borderId="0" xfId="0" applyAlignment="1">
      <alignment/>
    </xf>
    <xf numFmtId="0" fontId="9" fillId="0" borderId="0" xfId="0" applyFont="1" applyAlignment="1">
      <alignment vertical="center"/>
    </xf>
    <xf numFmtId="2" fontId="9" fillId="0" borderId="0" xfId="0" applyNumberFormat="1" applyFont="1" applyBorder="1" applyAlignment="1">
      <alignment vertical="center"/>
    </xf>
    <xf numFmtId="2" fontId="9" fillId="0" borderId="0" xfId="0" applyNumberFormat="1" applyFont="1" applyAlignment="1">
      <alignment vertical="center"/>
    </xf>
    <xf numFmtId="2" fontId="9" fillId="0" borderId="0" xfId="0" applyNumberFormat="1" applyFont="1" applyAlignment="1">
      <alignment horizontal="center" vertical="center"/>
    </xf>
    <xf numFmtId="0" fontId="13" fillId="0" borderId="0" xfId="0" applyFont="1" applyAlignment="1">
      <alignment vertical="center"/>
    </xf>
    <xf numFmtId="0" fontId="1" fillId="0" borderId="10" xfId="0" applyFont="1" applyFill="1" applyBorder="1" applyAlignment="1">
      <alignment horizontal="center" vertical="center"/>
    </xf>
    <xf numFmtId="0" fontId="0" fillId="0" borderId="10" xfId="0" applyFont="1" applyBorder="1" applyAlignment="1">
      <alignment horizontal="center" vertical="center"/>
    </xf>
    <xf numFmtId="0" fontId="12" fillId="0" borderId="0" xfId="0" applyFont="1" applyAlignment="1">
      <alignment vertical="center"/>
    </xf>
    <xf numFmtId="0" fontId="0" fillId="0" borderId="0" xfId="0" applyFont="1" applyAlignment="1">
      <alignment vertical="center"/>
    </xf>
    <xf numFmtId="0" fontId="0" fillId="0" borderId="10"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1" fillId="0" borderId="0" xfId="0" applyFont="1" applyAlignment="1">
      <alignment vertical="center"/>
    </xf>
    <xf numFmtId="2" fontId="12" fillId="0" borderId="0" xfId="0" applyNumberFormat="1" applyFont="1" applyAlignment="1">
      <alignment horizontal="center" vertical="center"/>
    </xf>
    <xf numFmtId="0" fontId="5" fillId="0" borderId="0" xfId="0" applyFont="1" applyAlignment="1">
      <alignment vertical="center" wrapText="1"/>
    </xf>
    <xf numFmtId="2" fontId="5" fillId="0" borderId="0" xfId="0" applyNumberFormat="1" applyFont="1" applyBorder="1" applyAlignment="1">
      <alignment vertical="center" wrapText="1"/>
    </xf>
    <xf numFmtId="0" fontId="5" fillId="24" borderId="0" xfId="0" applyFont="1" applyFill="1" applyAlignment="1">
      <alignment vertical="center" wrapText="1"/>
    </xf>
    <xf numFmtId="0" fontId="1" fillId="16" borderId="10" xfId="0" applyFont="1" applyFill="1" applyBorder="1" applyAlignment="1">
      <alignment horizontal="center" vertical="center"/>
    </xf>
    <xf numFmtId="0" fontId="13" fillId="16" borderId="10" xfId="0" applyFont="1" applyFill="1" applyBorder="1" applyAlignment="1">
      <alignment horizontal="left" vertical="center" wrapText="1"/>
    </xf>
    <xf numFmtId="2" fontId="0" fillId="0" borderId="0" xfId="0" applyNumberFormat="1" applyFont="1" applyAlignment="1">
      <alignment horizontal="center" vertical="center"/>
    </xf>
    <xf numFmtId="0" fontId="13" fillId="0" borderId="0" xfId="0" applyFont="1" applyFill="1" applyBorder="1" applyAlignment="1">
      <alignment horizontal="center" vertical="center" wrapText="1"/>
    </xf>
    <xf numFmtId="2" fontId="13" fillId="0" borderId="0" xfId="0" applyNumberFormat="1" applyFont="1" applyFill="1" applyBorder="1" applyAlignment="1">
      <alignment horizontal="center" vertical="center"/>
    </xf>
    <xf numFmtId="44" fontId="24" fillId="0" borderId="0" xfId="0" applyNumberFormat="1" applyFont="1" applyFill="1" applyBorder="1" applyAlignment="1">
      <alignment horizontal="justify" vertical="center"/>
    </xf>
    <xf numFmtId="203" fontId="0" fillId="0" borderId="0" xfId="0" applyNumberFormat="1" applyFont="1" applyFill="1" applyBorder="1" applyAlignment="1">
      <alignment horizontal="center" vertical="center" wrapText="1"/>
    </xf>
    <xf numFmtId="2" fontId="12" fillId="0" borderId="10" xfId="0" applyNumberFormat="1" applyFont="1" applyBorder="1" applyAlignment="1">
      <alignment horizontal="center" vertical="center"/>
    </xf>
    <xf numFmtId="2" fontId="12" fillId="0" borderId="10" xfId="0" applyNumberFormat="1" applyFont="1" applyFill="1" applyBorder="1" applyAlignment="1">
      <alignment horizontal="center" vertical="center"/>
    </xf>
    <xf numFmtId="43" fontId="25" fillId="16" borderId="10" xfId="49" applyFont="1" applyFill="1" applyBorder="1" applyAlignment="1">
      <alignment horizontal="center" vertical="center" wrapText="1"/>
    </xf>
    <xf numFmtId="0" fontId="10" fillId="24" borderId="0" xfId="0" applyFont="1" applyFill="1" applyAlignment="1">
      <alignment vertical="center" wrapText="1"/>
    </xf>
    <xf numFmtId="0" fontId="10" fillId="24" borderId="0" xfId="0" applyFont="1" applyFill="1" applyBorder="1" applyAlignment="1">
      <alignment vertical="center" wrapText="1"/>
    </xf>
    <xf numFmtId="2" fontId="29" fillId="24" borderId="0" xfId="0" applyNumberFormat="1" applyFont="1" applyFill="1" applyBorder="1" applyAlignment="1">
      <alignment vertical="center" wrapText="1"/>
    </xf>
    <xf numFmtId="2" fontId="10" fillId="0" borderId="0" xfId="0" applyNumberFormat="1" applyFont="1" applyBorder="1" applyAlignment="1">
      <alignment vertical="center"/>
    </xf>
    <xf numFmtId="2" fontId="10" fillId="0" borderId="0" xfId="0" applyNumberFormat="1" applyFont="1" applyAlignment="1">
      <alignment vertical="center"/>
    </xf>
    <xf numFmtId="0" fontId="28" fillId="24" borderId="0" xfId="0" applyFont="1" applyFill="1" applyBorder="1" applyAlignment="1" applyProtection="1">
      <alignment vertical="center" wrapText="1"/>
      <protection/>
    </xf>
    <xf numFmtId="0" fontId="23" fillId="0" borderId="0" xfId="0" applyFont="1" applyAlignment="1">
      <alignment vertical="center" wrapText="1"/>
    </xf>
    <xf numFmtId="2" fontId="23" fillId="0" borderId="0" xfId="0" applyNumberFormat="1" applyFont="1" applyAlignment="1">
      <alignment vertical="center" wrapText="1"/>
    </xf>
    <xf numFmtId="2" fontId="12" fillId="0" borderId="10" xfId="49" applyNumberFormat="1" applyFont="1" applyFill="1" applyBorder="1" applyAlignment="1">
      <alignment horizontal="center" vertical="center" wrapText="1"/>
    </xf>
    <xf numFmtId="0" fontId="14" fillId="0" borderId="10" xfId="0" applyFont="1" applyBorder="1" applyAlignment="1">
      <alignment horizontal="center" vertical="center" wrapText="1"/>
    </xf>
    <xf numFmtId="2" fontId="21" fillId="16" borderId="10" xfId="0" applyNumberFormat="1" applyFont="1" applyFill="1" applyBorder="1" applyAlignment="1">
      <alignment horizontal="center" vertical="center" wrapText="1"/>
    </xf>
    <xf numFmtId="0" fontId="14" fillId="0" borderId="10" xfId="0" applyFont="1" applyBorder="1" applyAlignment="1">
      <alignment vertical="center" wrapText="1"/>
    </xf>
    <xf numFmtId="197" fontId="34" fillId="16" borderId="10" xfId="0" applyNumberFormat="1" applyFont="1" applyFill="1" applyBorder="1" applyAlignment="1">
      <alignment horizontal="center" vertical="center" wrapText="1"/>
    </xf>
    <xf numFmtId="2" fontId="35" fillId="24" borderId="0" xfId="0" applyNumberFormat="1" applyFont="1" applyFill="1" applyAlignment="1">
      <alignment vertical="center" wrapText="1"/>
    </xf>
    <xf numFmtId="0" fontId="14" fillId="24" borderId="0" xfId="0" applyFont="1" applyFill="1" applyAlignment="1">
      <alignment vertical="center" wrapText="1"/>
    </xf>
    <xf numFmtId="2" fontId="21" fillId="16" borderId="11" xfId="0" applyNumberFormat="1" applyFont="1" applyFill="1" applyBorder="1" applyAlignment="1">
      <alignment horizontal="center" vertical="center" wrapText="1"/>
    </xf>
    <xf numFmtId="0" fontId="21" fillId="16" borderId="10" xfId="0" applyNumberFormat="1" applyFont="1" applyFill="1" applyBorder="1" applyAlignment="1">
      <alignment horizontal="center" vertical="center" wrapText="1"/>
    </xf>
    <xf numFmtId="0" fontId="14" fillId="24" borderId="10" xfId="0" applyFont="1" applyFill="1" applyBorder="1" applyAlignment="1">
      <alignment horizontal="left" vertical="center" wrapText="1"/>
    </xf>
    <xf numFmtId="0" fontId="14" fillId="24" borderId="10" xfId="0" applyFont="1" applyFill="1" applyBorder="1" applyAlignment="1">
      <alignment horizontal="center" vertical="center" wrapText="1"/>
    </xf>
    <xf numFmtId="0" fontId="14" fillId="24" borderId="10" xfId="0" applyFont="1" applyFill="1" applyBorder="1" applyAlignment="1">
      <alignment vertical="center" wrapText="1"/>
    </xf>
    <xf numFmtId="205" fontId="14" fillId="24" borderId="10" xfId="0" applyNumberFormat="1" applyFont="1" applyFill="1" applyBorder="1" applyAlignment="1">
      <alignment horizontal="right" vertical="center" wrapText="1"/>
    </xf>
    <xf numFmtId="0" fontId="14" fillId="0" borderId="10" xfId="0" applyFont="1" applyBorder="1" applyAlignment="1">
      <alignment horizontal="justify" vertical="center" wrapText="1"/>
    </xf>
    <xf numFmtId="0" fontId="0" fillId="24" borderId="10" xfId="0" applyFont="1" applyFill="1" applyBorder="1" applyAlignment="1">
      <alignment vertical="center" wrapText="1"/>
    </xf>
    <xf numFmtId="0" fontId="14" fillId="24" borderId="0" xfId="0" applyFont="1" applyFill="1" applyAlignment="1">
      <alignment horizontal="center" vertical="center" wrapText="1"/>
    </xf>
    <xf numFmtId="0" fontId="14" fillId="0" borderId="10" xfId="0" applyFont="1" applyFill="1" applyBorder="1" applyAlignment="1">
      <alignment vertical="center" wrapText="1"/>
    </xf>
    <xf numFmtId="0" fontId="1" fillId="0" borderId="0" xfId="0" applyFont="1" applyAlignment="1">
      <alignment horizontal="center" vertical="center"/>
    </xf>
    <xf numFmtId="197" fontId="17" fillId="16"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0" fontId="1" fillId="0" borderId="13" xfId="0" applyFont="1" applyBorder="1" applyAlignment="1">
      <alignment vertical="center"/>
    </xf>
    <xf numFmtId="0" fontId="0" fillId="0" borderId="13" xfId="0" applyFont="1" applyBorder="1" applyAlignment="1">
      <alignment horizontal="center" vertical="center"/>
    </xf>
    <xf numFmtId="2" fontId="0" fillId="0" borderId="13" xfId="0" applyNumberFormat="1" applyFont="1" applyBorder="1" applyAlignment="1">
      <alignment horizontal="center" vertical="center"/>
    </xf>
    <xf numFmtId="0" fontId="0" fillId="0" borderId="14" xfId="0" applyFont="1" applyBorder="1" applyAlignment="1">
      <alignment horizontal="center" vertical="center"/>
    </xf>
    <xf numFmtId="0" fontId="13" fillId="16" borderId="11" xfId="0" applyFont="1" applyFill="1" applyBorder="1" applyAlignment="1">
      <alignment horizontal="left" vertical="center" wrapText="1"/>
    </xf>
    <xf numFmtId="43" fontId="7" fillId="16" borderId="15" xfId="0" applyNumberFormat="1" applyFont="1" applyFill="1" applyBorder="1" applyAlignment="1">
      <alignment horizontal="center" vertical="center" wrapText="1"/>
    </xf>
    <xf numFmtId="43" fontId="25" fillId="16" borderId="16" xfId="0" applyNumberFormat="1" applyFont="1" applyFill="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 fillId="0" borderId="13" xfId="0" applyFont="1" applyBorder="1" applyAlignment="1">
      <alignment horizontal="center" vertical="center"/>
    </xf>
    <xf numFmtId="2" fontId="12" fillId="0" borderId="13" xfId="0" applyNumberFormat="1" applyFont="1" applyBorder="1" applyAlignment="1">
      <alignment horizontal="center" vertical="center"/>
    </xf>
    <xf numFmtId="0" fontId="0" fillId="0" borderId="0" xfId="0" applyFont="1" applyBorder="1" applyAlignment="1">
      <alignment vertical="center"/>
    </xf>
    <xf numFmtId="0" fontId="1" fillId="0" borderId="0" xfId="0" applyFont="1" applyBorder="1" applyAlignment="1">
      <alignment vertical="center"/>
    </xf>
    <xf numFmtId="0" fontId="0" fillId="0" borderId="0" xfId="0" applyFont="1" applyBorder="1" applyAlignment="1">
      <alignment horizontal="center" vertical="center"/>
    </xf>
    <xf numFmtId="2" fontId="12" fillId="0" borderId="0" xfId="0" applyNumberFormat="1" applyFont="1" applyBorder="1" applyAlignment="1">
      <alignment horizontal="center" vertical="center"/>
    </xf>
    <xf numFmtId="0" fontId="12" fillId="0" borderId="0" xfId="0" applyFont="1" applyBorder="1" applyAlignment="1">
      <alignment vertical="center"/>
    </xf>
    <xf numFmtId="2" fontId="11" fillId="0" borderId="0" xfId="0" applyNumberFormat="1" applyFont="1" applyBorder="1" applyAlignment="1">
      <alignment horizontal="center" vertical="center" wrapText="1"/>
    </xf>
    <xf numFmtId="2" fontId="13" fillId="16" borderId="10" xfId="0" applyNumberFormat="1" applyFont="1" applyFill="1" applyBorder="1" applyAlignment="1">
      <alignment horizontal="center" vertical="center"/>
    </xf>
    <xf numFmtId="0" fontId="13" fillId="16" borderId="10" xfId="0" applyFont="1" applyFill="1" applyBorder="1" applyAlignment="1">
      <alignment horizontal="center" vertical="center" wrapText="1"/>
    </xf>
    <xf numFmtId="0" fontId="1" fillId="16" borderId="10" xfId="0" applyFont="1" applyFill="1" applyBorder="1" applyAlignment="1">
      <alignment horizontal="center" vertical="center" wrapText="1"/>
    </xf>
    <xf numFmtId="0" fontId="6" fillId="24" borderId="0" xfId="0" applyFont="1" applyFill="1" applyAlignment="1">
      <alignment vertical="center" wrapText="1"/>
    </xf>
    <xf numFmtId="2" fontId="22" fillId="4" borderId="10" xfId="49" applyNumberFormat="1" applyFont="1" applyFill="1" applyBorder="1" applyAlignment="1" applyProtection="1">
      <alignment horizontal="justify" vertical="center" wrapText="1"/>
      <protection/>
    </xf>
    <xf numFmtId="0" fontId="6" fillId="24" borderId="10" xfId="0" applyFont="1" applyFill="1" applyBorder="1" applyAlignment="1">
      <alignment vertical="center" wrapText="1"/>
    </xf>
    <xf numFmtId="43" fontId="1" fillId="4" borderId="10" xfId="49" applyFont="1" applyFill="1" applyBorder="1" applyAlignment="1" applyProtection="1">
      <alignment horizontal="center" vertical="center" wrapText="1"/>
      <protection/>
    </xf>
    <xf numFmtId="49" fontId="0" fillId="0" borderId="10" xfId="0" applyNumberFormat="1" applyFont="1" applyFill="1" applyBorder="1" applyAlignment="1">
      <alignment vertical="center" wrapText="1"/>
    </xf>
    <xf numFmtId="2" fontId="0" fillId="24" borderId="10" xfId="0" applyNumberFormat="1" applyFont="1" applyFill="1" applyBorder="1" applyAlignment="1">
      <alignment vertical="center" wrapText="1"/>
    </xf>
    <xf numFmtId="43" fontId="0" fillId="0" borderId="10" xfId="49" applyFont="1" applyFill="1" applyBorder="1" applyAlignment="1" applyProtection="1">
      <alignment horizontal="center" vertical="center" wrapText="1"/>
      <protection/>
    </xf>
    <xf numFmtId="43" fontId="0" fillId="24" borderId="10" xfId="49" applyFont="1" applyFill="1" applyBorder="1" applyAlignment="1" applyProtection="1">
      <alignment horizontal="center" vertical="center" wrapText="1"/>
      <protection/>
    </xf>
    <xf numFmtId="43" fontId="23" fillId="24" borderId="10" xfId="49" applyFont="1" applyFill="1" applyBorder="1" applyAlignment="1" applyProtection="1">
      <alignment horizontal="center" vertical="center" wrapText="1"/>
      <protection/>
    </xf>
    <xf numFmtId="43" fontId="1" fillId="24" borderId="10" xfId="49" applyFont="1" applyFill="1" applyBorder="1" applyAlignment="1" applyProtection="1">
      <alignment horizontal="justify" vertical="center" wrapText="1"/>
      <protection/>
    </xf>
    <xf numFmtId="43" fontId="22" fillId="4" borderId="10" xfId="49" applyFont="1" applyFill="1" applyBorder="1" applyAlignment="1" applyProtection="1">
      <alignment horizontal="justify" vertical="center" wrapText="1"/>
      <protection/>
    </xf>
    <xf numFmtId="0" fontId="1" fillId="16" borderId="10" xfId="0" applyFont="1" applyFill="1" applyBorder="1" applyAlignment="1">
      <alignment vertical="center" wrapText="1"/>
    </xf>
    <xf numFmtId="0" fontId="12" fillId="0" borderId="10" xfId="0" applyFont="1" applyBorder="1" applyAlignment="1">
      <alignment horizontal="center" vertical="center" wrapText="1"/>
    </xf>
    <xf numFmtId="203" fontId="0" fillId="0" borderId="10" xfId="0" applyNumberFormat="1" applyFont="1" applyBorder="1" applyAlignment="1">
      <alignment horizontal="center" vertical="center" wrapText="1"/>
    </xf>
    <xf numFmtId="0" fontId="0" fillId="0" borderId="10" xfId="0" applyFont="1" applyFill="1" applyBorder="1" applyAlignment="1">
      <alignment vertical="center"/>
    </xf>
    <xf numFmtId="0" fontId="0" fillId="0" borderId="10" xfId="0" applyFont="1" applyFill="1" applyBorder="1" applyAlignment="1">
      <alignment vertical="center"/>
    </xf>
    <xf numFmtId="2" fontId="0" fillId="24" borderId="10" xfId="0" applyNumberFormat="1" applyFont="1" applyFill="1" applyBorder="1" applyAlignment="1">
      <alignment horizontal="left" vertical="center" wrapText="1"/>
    </xf>
    <xf numFmtId="0" fontId="14" fillId="0" borderId="0" xfId="0" applyFont="1" applyBorder="1" applyAlignment="1">
      <alignment horizontal="justify" vertical="center" wrapText="1"/>
    </xf>
    <xf numFmtId="197" fontId="17" fillId="0" borderId="10" xfId="49" applyNumberFormat="1" applyFont="1" applyFill="1" applyBorder="1" applyAlignment="1">
      <alignment horizontal="center" vertical="center" wrapText="1"/>
    </xf>
    <xf numFmtId="197" fontId="18" fillId="0" borderId="10" xfId="49" applyNumberFormat="1" applyFont="1" applyFill="1" applyBorder="1" applyAlignment="1">
      <alignment horizontal="center" vertical="center" wrapText="1"/>
    </xf>
    <xf numFmtId="197" fontId="57" fillId="0" borderId="10" xfId="49" applyNumberFormat="1" applyFont="1" applyFill="1" applyBorder="1" applyAlignment="1">
      <alignment horizontal="center" vertical="center" wrapText="1"/>
    </xf>
    <xf numFmtId="2" fontId="21" fillId="24" borderId="10" xfId="0" applyNumberFormat="1" applyFont="1" applyFill="1" applyBorder="1" applyAlignment="1">
      <alignment horizontal="center" vertical="center" wrapText="1"/>
    </xf>
    <xf numFmtId="187" fontId="1" fillId="4" borderId="10" xfId="49" applyNumberFormat="1" applyFont="1" applyFill="1" applyBorder="1" applyAlignment="1" applyProtection="1">
      <alignment horizontal="center" vertical="center" wrapText="1"/>
      <protection/>
    </xf>
    <xf numFmtId="0" fontId="6" fillId="24" borderId="10" xfId="0" applyFont="1" applyFill="1" applyBorder="1" applyAlignment="1">
      <alignment horizontal="center" vertical="center" wrapText="1"/>
    </xf>
    <xf numFmtId="2" fontId="11" fillId="24" borderId="19" xfId="0" applyNumberFormat="1" applyFont="1" applyFill="1" applyBorder="1" applyAlignment="1">
      <alignment horizontal="center" vertical="center" wrapText="1"/>
    </xf>
    <xf numFmtId="2" fontId="7" fillId="24" borderId="0" xfId="0" applyNumberFormat="1" applyFont="1" applyFill="1" applyAlignment="1">
      <alignment horizontal="center" vertical="center" wrapText="1"/>
    </xf>
    <xf numFmtId="2" fontId="7" fillId="24" borderId="20" xfId="0" applyNumberFormat="1" applyFont="1" applyFill="1" applyBorder="1" applyAlignment="1">
      <alignment horizontal="center" vertical="center" wrapText="1"/>
    </xf>
    <xf numFmtId="49" fontId="1" fillId="4" borderId="10" xfId="0" applyNumberFormat="1" applyFont="1" applyFill="1" applyBorder="1" applyAlignment="1">
      <alignment horizontal="left" vertical="center" wrapText="1" indent="2"/>
    </xf>
    <xf numFmtId="2" fontId="55" fillId="0" borderId="0" xfId="0" applyNumberFormat="1" applyFont="1" applyAlignment="1">
      <alignment vertical="center" wrapText="1"/>
    </xf>
    <xf numFmtId="2" fontId="20" fillId="0" borderId="0" xfId="0" applyNumberFormat="1" applyFont="1" applyAlignment="1">
      <alignment vertical="center" wrapText="1"/>
    </xf>
    <xf numFmtId="2" fontId="1" fillId="16" borderId="10" xfId="0" applyNumberFormat="1" applyFont="1" applyFill="1" applyBorder="1" applyAlignment="1">
      <alignment horizontal="center" vertical="center" wrapText="1"/>
    </xf>
    <xf numFmtId="0" fontId="7" fillId="24" borderId="0" xfId="0" applyFont="1" applyFill="1" applyBorder="1" applyAlignment="1" applyProtection="1">
      <alignment vertical="center" wrapText="1"/>
      <protection/>
    </xf>
    <xf numFmtId="0" fontId="21" fillId="0" borderId="10" xfId="0" applyFont="1" applyBorder="1" applyAlignment="1">
      <alignment horizontal="center" vertical="center" wrapText="1"/>
    </xf>
    <xf numFmtId="0" fontId="13" fillId="0" borderId="21" xfId="0" applyFont="1" applyBorder="1" applyAlignment="1">
      <alignment horizontal="justify" vertical="center" wrapText="1"/>
    </xf>
    <xf numFmtId="0" fontId="13" fillId="0" borderId="21" xfId="0" applyFont="1" applyBorder="1" applyAlignment="1">
      <alignment horizontal="center" vertical="center" wrapText="1"/>
    </xf>
    <xf numFmtId="49" fontId="11" fillId="16" borderId="10" xfId="0" applyNumberFormat="1" applyFont="1" applyFill="1" applyBorder="1" applyAlignment="1">
      <alignment horizontal="center" vertical="center" wrapText="1"/>
    </xf>
    <xf numFmtId="0" fontId="21" fillId="16" borderId="10" xfId="0" applyFont="1" applyFill="1" applyBorder="1" applyAlignment="1">
      <alignment horizontal="center" vertical="center" wrapText="1"/>
    </xf>
    <xf numFmtId="187" fontId="11" fillId="16" borderId="10" xfId="49" applyNumberFormat="1" applyFont="1" applyFill="1" applyBorder="1" applyAlignment="1" applyProtection="1">
      <alignment horizontal="center" vertical="center" wrapText="1"/>
      <protection/>
    </xf>
    <xf numFmtId="49" fontId="11" fillId="24" borderId="0" xfId="0" applyNumberFormat="1" applyFont="1" applyFill="1" applyBorder="1" applyAlignment="1">
      <alignment horizontal="center" vertical="center" wrapText="1"/>
    </xf>
    <xf numFmtId="187" fontId="11" fillId="24" borderId="0" xfId="49" applyNumberFormat="1" applyFont="1" applyFill="1" applyBorder="1" applyAlignment="1" applyProtection="1">
      <alignment horizontal="center" vertical="center" wrapText="1"/>
      <protection/>
    </xf>
    <xf numFmtId="0" fontId="21" fillId="16" borderId="10" xfId="0" applyFont="1" applyFill="1" applyBorder="1" applyAlignment="1" applyProtection="1">
      <alignment horizontal="center" vertical="center" wrapText="1"/>
      <protection/>
    </xf>
    <xf numFmtId="1" fontId="21" fillId="24" borderId="10" xfId="0" applyNumberFormat="1" applyFont="1" applyFill="1" applyBorder="1" applyAlignment="1">
      <alignment horizontal="center" vertical="center" wrapText="1"/>
    </xf>
    <xf numFmtId="186" fontId="21" fillId="24" borderId="10" xfId="0" applyNumberFormat="1" applyFont="1" applyFill="1" applyBorder="1" applyAlignment="1">
      <alignment horizontal="center" vertical="center" wrapText="1"/>
    </xf>
    <xf numFmtId="4" fontId="21" fillId="24" borderId="10" xfId="0" applyNumberFormat="1" applyFont="1" applyFill="1" applyBorder="1" applyAlignment="1">
      <alignment horizontal="center" vertical="center" wrapText="1"/>
    </xf>
    <xf numFmtId="4" fontId="21" fillId="24" borderId="10" xfId="0" applyNumberFormat="1" applyFont="1" applyFill="1" applyBorder="1" applyAlignment="1" quotePrefix="1">
      <alignment horizontal="center" vertical="center" wrapText="1"/>
    </xf>
    <xf numFmtId="0" fontId="14" fillId="24" borderId="0" xfId="0" applyFont="1" applyFill="1" applyBorder="1" applyAlignment="1">
      <alignment vertical="center" wrapText="1"/>
    </xf>
    <xf numFmtId="2" fontId="35" fillId="24" borderId="0" xfId="0" applyNumberFormat="1" applyFont="1" applyFill="1" applyBorder="1" applyAlignment="1">
      <alignment vertical="center" wrapText="1"/>
    </xf>
    <xf numFmtId="0" fontId="21" fillId="24" borderId="10" xfId="0" applyFont="1" applyFill="1" applyBorder="1" applyAlignment="1">
      <alignment horizontal="center" vertical="center" wrapText="1"/>
    </xf>
    <xf numFmtId="0" fontId="21" fillId="0" borderId="22" xfId="0" applyFont="1" applyFill="1" applyBorder="1" applyAlignment="1">
      <alignment horizontal="justify" vertical="center" wrapText="1"/>
    </xf>
    <xf numFmtId="0" fontId="21" fillId="0" borderId="22"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0" xfId="0" applyFont="1" applyAlignment="1">
      <alignment wrapText="1"/>
    </xf>
    <xf numFmtId="49" fontId="21" fillId="0" borderId="21" xfId="0" applyNumberFormat="1" applyFont="1" applyFill="1" applyBorder="1" applyAlignment="1">
      <alignment horizontal="center" vertical="center" wrapText="1"/>
    </xf>
    <xf numFmtId="187" fontId="21" fillId="0" borderId="21" xfId="49" applyNumberFormat="1" applyFont="1" applyFill="1" applyBorder="1" applyAlignment="1" applyProtection="1">
      <alignment horizontal="center" vertical="center" wrapText="1"/>
      <protection/>
    </xf>
    <xf numFmtId="0" fontId="14" fillId="0" borderId="21" xfId="0" applyFont="1" applyFill="1" applyBorder="1" applyAlignment="1">
      <alignment vertical="center" wrapText="1"/>
    </xf>
    <xf numFmtId="0" fontId="14" fillId="0" borderId="0" xfId="0" applyFont="1" applyFill="1" applyAlignment="1">
      <alignment vertical="center" wrapText="1"/>
    </xf>
    <xf numFmtId="0" fontId="21" fillId="25" borderId="10" xfId="0" applyFont="1" applyFill="1" applyBorder="1" applyAlignment="1" applyProtection="1">
      <alignment horizontal="center" vertical="center" wrapText="1"/>
      <protection/>
    </xf>
    <xf numFmtId="1" fontId="21" fillId="24" borderId="0" xfId="0" applyNumberFormat="1" applyFont="1" applyFill="1" applyBorder="1" applyAlignment="1">
      <alignment horizontal="center" vertical="center" wrapText="1"/>
    </xf>
    <xf numFmtId="186" fontId="21" fillId="24" borderId="0" xfId="0" applyNumberFormat="1" applyFont="1" applyFill="1" applyBorder="1" applyAlignment="1">
      <alignment horizontal="center" vertical="center" wrapText="1"/>
    </xf>
    <xf numFmtId="4" fontId="21" fillId="24" borderId="0" xfId="0" applyNumberFormat="1" applyFont="1" applyFill="1" applyBorder="1" applyAlignment="1">
      <alignment horizontal="center" vertical="center" wrapText="1"/>
    </xf>
    <xf numFmtId="4" fontId="21" fillId="24" borderId="0" xfId="0" applyNumberFormat="1" applyFont="1" applyFill="1" applyBorder="1" applyAlignment="1" quotePrefix="1">
      <alignment horizontal="center" vertical="center" wrapText="1"/>
    </xf>
    <xf numFmtId="0" fontId="14" fillId="24" borderId="22" xfId="0" applyFont="1" applyFill="1" applyBorder="1" applyAlignment="1">
      <alignment vertical="center" wrapText="1"/>
    </xf>
    <xf numFmtId="2" fontId="21" fillId="0" borderId="0" xfId="0" applyNumberFormat="1" applyFont="1" applyBorder="1" applyAlignment="1">
      <alignment horizontal="center" vertical="center" wrapText="1"/>
    </xf>
    <xf numFmtId="1" fontId="14" fillId="24" borderId="10" xfId="0" applyNumberFormat="1" applyFont="1" applyFill="1" applyBorder="1" applyAlignment="1">
      <alignment horizontal="center" vertical="center" wrapText="1"/>
    </xf>
    <xf numFmtId="186" fontId="14" fillId="24" borderId="10" xfId="0" applyNumberFormat="1" applyFont="1" applyFill="1" applyBorder="1" applyAlignment="1">
      <alignment horizontal="center" vertical="center" wrapText="1"/>
    </xf>
    <xf numFmtId="4" fontId="14" fillId="24" borderId="10" xfId="0" applyNumberFormat="1" applyFont="1" applyFill="1" applyBorder="1" applyAlignment="1">
      <alignment horizontal="center" vertical="center" wrapText="1"/>
    </xf>
    <xf numFmtId="4" fontId="14" fillId="24" borderId="10" xfId="0" applyNumberFormat="1" applyFont="1" applyFill="1" applyBorder="1" applyAlignment="1" quotePrefix="1">
      <alignment horizontal="center" vertical="center" wrapText="1"/>
    </xf>
    <xf numFmtId="1" fontId="21" fillId="24" borderId="10" xfId="0" applyNumberFormat="1" applyFont="1" applyFill="1" applyBorder="1" applyAlignment="1" quotePrefix="1">
      <alignment horizontal="center" vertical="center" wrapText="1"/>
    </xf>
    <xf numFmtId="0" fontId="14" fillId="0" borderId="0" xfId="0" applyFont="1" applyBorder="1" applyAlignment="1">
      <alignment horizontal="center" vertical="center" wrapText="1"/>
    </xf>
    <xf numFmtId="6" fontId="14" fillId="0" borderId="0" xfId="0" applyNumberFormat="1" applyFont="1" applyBorder="1" applyAlignment="1">
      <alignment horizontal="center" vertical="center" wrapText="1"/>
    </xf>
    <xf numFmtId="1" fontId="14" fillId="24" borderId="10" xfId="0" applyNumberFormat="1" applyFont="1" applyFill="1" applyBorder="1" applyAlignment="1" quotePrefix="1">
      <alignment horizontal="center" vertical="center" wrapText="1"/>
    </xf>
    <xf numFmtId="199" fontId="14" fillId="24" borderId="10" xfId="0" applyNumberFormat="1" applyFont="1" applyFill="1" applyBorder="1" applyAlignment="1">
      <alignment horizontal="center" vertical="center" wrapText="1"/>
    </xf>
    <xf numFmtId="0" fontId="14" fillId="16" borderId="10" xfId="0" applyNumberFormat="1" applyFont="1" applyFill="1" applyBorder="1" applyAlignment="1">
      <alignment horizontal="center" vertical="center" wrapText="1"/>
    </xf>
    <xf numFmtId="0" fontId="21" fillId="24" borderId="10" xfId="0" applyFont="1" applyFill="1" applyBorder="1" applyAlignment="1" quotePrefix="1">
      <alignment horizontal="center" vertical="center" wrapText="1"/>
    </xf>
    <xf numFmtId="0" fontId="21" fillId="24" borderId="0" xfId="0" applyFont="1" applyFill="1" applyBorder="1" applyAlignment="1" applyProtection="1">
      <alignment vertical="center" wrapText="1"/>
      <protection/>
    </xf>
    <xf numFmtId="0" fontId="14" fillId="24" borderId="10" xfId="0" applyFont="1" applyFill="1" applyBorder="1" applyAlignment="1">
      <alignment horizontal="justify" vertical="center" wrapText="1"/>
    </xf>
    <xf numFmtId="0" fontId="21" fillId="24" borderId="23" xfId="0" applyFont="1" applyFill="1" applyBorder="1" applyAlignment="1">
      <alignment horizontal="left" vertical="center" wrapText="1"/>
    </xf>
    <xf numFmtId="0" fontId="21" fillId="24" borderId="24" xfId="0" applyFont="1" applyFill="1" applyBorder="1" applyAlignment="1">
      <alignment horizontal="center" vertical="center" wrapText="1"/>
    </xf>
    <xf numFmtId="0" fontId="21" fillId="24" borderId="24" xfId="0" applyFont="1" applyFill="1" applyBorder="1" applyAlignment="1" quotePrefix="1">
      <alignment horizontal="center" vertical="center" wrapText="1"/>
    </xf>
    <xf numFmtId="0" fontId="14" fillId="24" borderId="24" xfId="0" applyFont="1" applyFill="1" applyBorder="1" applyAlignment="1">
      <alignment horizontal="center" vertical="center" wrapText="1"/>
    </xf>
    <xf numFmtId="0" fontId="21" fillId="24" borderId="0" xfId="0" applyFont="1" applyFill="1" applyAlignment="1">
      <alignment vertical="center" wrapText="1"/>
    </xf>
    <xf numFmtId="0" fontId="14" fillId="24" borderId="24" xfId="0" applyFont="1" applyFill="1" applyBorder="1" applyAlignment="1" quotePrefix="1">
      <alignment horizontal="center" vertical="center" wrapText="1"/>
    </xf>
    <xf numFmtId="2" fontId="11" fillId="24" borderId="25" xfId="0" applyNumberFormat="1" applyFont="1" applyFill="1" applyBorder="1" applyAlignment="1">
      <alignment horizontal="center" vertical="center" wrapText="1"/>
    </xf>
    <xf numFmtId="2" fontId="11" fillId="24" borderId="0" xfId="0" applyNumberFormat="1" applyFont="1" applyFill="1" applyBorder="1" applyAlignment="1">
      <alignment horizontal="center" vertical="center" wrapText="1"/>
    </xf>
    <xf numFmtId="0" fontId="14" fillId="24" borderId="23" xfId="0" applyFont="1" applyFill="1" applyBorder="1" applyAlignment="1">
      <alignment horizontal="left" vertical="center" wrapText="1"/>
    </xf>
    <xf numFmtId="0" fontId="14" fillId="24" borderId="0" xfId="0" applyFont="1" applyFill="1" applyBorder="1" applyAlignment="1">
      <alignment wrapText="1"/>
    </xf>
    <xf numFmtId="0" fontId="14" fillId="24" borderId="0" xfId="0" applyFont="1" applyFill="1" applyAlignment="1">
      <alignment wrapText="1"/>
    </xf>
    <xf numFmtId="2" fontId="35" fillId="24" borderId="0" xfId="0" applyNumberFormat="1" applyFont="1" applyFill="1" applyBorder="1" applyAlignment="1">
      <alignment wrapText="1"/>
    </xf>
    <xf numFmtId="2" fontId="1" fillId="16" borderId="10" xfId="0" applyNumberFormat="1" applyFont="1" applyFill="1" applyBorder="1" applyAlignment="1">
      <alignment horizontal="justify" vertical="center" wrapText="1"/>
    </xf>
    <xf numFmtId="0" fontId="16" fillId="0" borderId="10" xfId="0" applyFont="1" applyFill="1" applyBorder="1" applyAlignment="1">
      <alignment horizontal="justify" vertical="center" wrapText="1"/>
    </xf>
    <xf numFmtId="2" fontId="1" fillId="4" borderId="10" xfId="0" applyNumberFormat="1" applyFont="1" applyFill="1" applyBorder="1" applyAlignment="1">
      <alignment horizontal="justify" vertical="center" wrapText="1"/>
    </xf>
    <xf numFmtId="2" fontId="1" fillId="24" borderId="10" xfId="0" applyNumberFormat="1" applyFont="1" applyFill="1" applyBorder="1" applyAlignment="1">
      <alignment horizontal="center" vertical="center" wrapText="1"/>
    </xf>
    <xf numFmtId="2" fontId="0" fillId="24" borderId="10" xfId="0" applyNumberFormat="1" applyFont="1" applyFill="1" applyBorder="1" applyAlignment="1">
      <alignment horizontal="justify" vertical="center" wrapText="1"/>
    </xf>
    <xf numFmtId="2" fontId="0" fillId="0" borderId="10" xfId="0" applyNumberFormat="1" applyFont="1" applyFill="1" applyBorder="1" applyAlignment="1">
      <alignment vertical="center" wrapText="1"/>
    </xf>
    <xf numFmtId="2" fontId="1" fillId="24" borderId="10" xfId="0" applyNumberFormat="1" applyFont="1" applyFill="1" applyBorder="1" applyAlignment="1">
      <alignment horizontal="justify" vertical="center" wrapText="1"/>
    </xf>
    <xf numFmtId="2" fontId="0" fillId="24" borderId="10" xfId="0" applyNumberFormat="1" applyFont="1" applyFill="1" applyBorder="1" applyAlignment="1">
      <alignment horizontal="center" vertical="center" wrapText="1"/>
    </xf>
    <xf numFmtId="2" fontId="1" fillId="0" borderId="10" xfId="0" applyNumberFormat="1" applyFont="1" applyFill="1" applyBorder="1" applyAlignment="1">
      <alignment vertical="center" wrapText="1"/>
    </xf>
    <xf numFmtId="2" fontId="0" fillId="0" borderId="10" xfId="0" applyNumberFormat="1" applyFont="1" applyFill="1" applyBorder="1" applyAlignment="1">
      <alignment horizontal="right" vertical="center" wrapText="1"/>
    </xf>
    <xf numFmtId="2" fontId="1" fillId="22" borderId="10" xfId="0" applyNumberFormat="1" applyFont="1" applyFill="1" applyBorder="1" applyAlignment="1">
      <alignment horizontal="justify" vertical="center" wrapText="1"/>
    </xf>
    <xf numFmtId="2" fontId="1" fillId="8" borderId="10" xfId="0" applyNumberFormat="1" applyFont="1" applyFill="1" applyBorder="1" applyAlignment="1">
      <alignment horizontal="justify" vertical="center" wrapText="1"/>
    </xf>
    <xf numFmtId="206" fontId="0" fillId="0" borderId="10" xfId="45" applyFont="1" applyFill="1" applyBorder="1" applyAlignment="1">
      <alignment vertical="center" wrapText="1"/>
    </xf>
    <xf numFmtId="9" fontId="0" fillId="0" borderId="10" xfId="0" applyNumberFormat="1" applyFont="1" applyFill="1" applyBorder="1" applyAlignment="1">
      <alignment vertical="center" wrapText="1"/>
    </xf>
    <xf numFmtId="2" fontId="1" fillId="24" borderId="10" xfId="0" applyNumberFormat="1" applyFont="1" applyFill="1" applyBorder="1" applyAlignment="1">
      <alignment vertical="center" wrapText="1"/>
    </xf>
    <xf numFmtId="2" fontId="1" fillId="0" borderId="10" xfId="49" applyNumberFormat="1" applyFont="1" applyFill="1" applyBorder="1" applyAlignment="1">
      <alignment vertical="center" wrapText="1"/>
    </xf>
    <xf numFmtId="2" fontId="0" fillId="0" borderId="0" xfId="0" applyNumberFormat="1" applyFont="1" applyAlignment="1">
      <alignment horizontal="justify" vertical="center" wrapText="1"/>
    </xf>
    <xf numFmtId="2" fontId="0" fillId="0" borderId="0" xfId="0" applyNumberFormat="1" applyFont="1" applyAlignment="1">
      <alignment vertical="center" wrapText="1"/>
    </xf>
    <xf numFmtId="2" fontId="1" fillId="0" borderId="10" xfId="0" applyNumberFormat="1" applyFont="1" applyFill="1" applyBorder="1" applyAlignment="1">
      <alignment horizontal="justify" vertical="center" wrapText="1"/>
    </xf>
    <xf numFmtId="2" fontId="23" fillId="0" borderId="0" xfId="0" applyNumberFormat="1" applyFont="1" applyAlignment="1">
      <alignment horizontal="justify" vertical="center" wrapText="1"/>
    </xf>
    <xf numFmtId="2" fontId="36" fillId="8" borderId="10" xfId="49" applyNumberFormat="1" applyFont="1" applyFill="1" applyBorder="1" applyAlignment="1">
      <alignment vertical="center" wrapText="1"/>
    </xf>
    <xf numFmtId="2" fontId="36" fillId="8" borderId="10" xfId="0" applyNumberFormat="1" applyFont="1" applyFill="1" applyBorder="1" applyAlignment="1">
      <alignment vertical="center" wrapText="1"/>
    </xf>
    <xf numFmtId="2" fontId="0" fillId="8" borderId="10" xfId="0" applyNumberFormat="1" applyFont="1" applyFill="1" applyBorder="1" applyAlignment="1">
      <alignment horizontal="justify" vertical="center" wrapText="1"/>
    </xf>
    <xf numFmtId="2" fontId="0" fillId="0" borderId="10" xfId="0" applyNumberFormat="1" applyFont="1" applyBorder="1" applyAlignment="1">
      <alignment horizontal="justify" vertical="center" wrapText="1"/>
    </xf>
    <xf numFmtId="0" fontId="15" fillId="24" borderId="0" xfId="0" applyFont="1" applyFill="1" applyBorder="1" applyAlignment="1" applyProtection="1">
      <alignment horizontal="center" vertical="center" wrapText="1"/>
      <protection/>
    </xf>
    <xf numFmtId="2" fontId="0" fillId="0" borderId="10" xfId="0" applyNumberFormat="1" applyFont="1" applyBorder="1" applyAlignment="1">
      <alignment vertical="center" wrapText="1"/>
    </xf>
    <xf numFmtId="2" fontId="36" fillId="4" borderId="10" xfId="0" applyNumberFormat="1" applyFont="1" applyFill="1" applyBorder="1" applyAlignment="1">
      <alignment vertical="center" wrapText="1"/>
    </xf>
    <xf numFmtId="2" fontId="36" fillId="4" borderId="10" xfId="49" applyNumberFormat="1" applyFont="1" applyFill="1" applyBorder="1" applyAlignment="1">
      <alignment vertical="center" wrapText="1"/>
    </xf>
    <xf numFmtId="2" fontId="36" fillId="22" borderId="10" xfId="0" applyNumberFormat="1" applyFont="1" applyFill="1" applyBorder="1" applyAlignment="1">
      <alignment vertical="center" wrapText="1"/>
    </xf>
    <xf numFmtId="2" fontId="36" fillId="22" borderId="10" xfId="49" applyNumberFormat="1" applyFont="1" applyFill="1" applyBorder="1" applyAlignment="1">
      <alignment vertical="center" wrapText="1"/>
    </xf>
    <xf numFmtId="2" fontId="1" fillId="26" borderId="10" xfId="0" applyNumberFormat="1" applyFont="1" applyFill="1" applyBorder="1" applyAlignment="1">
      <alignment horizontal="justify" vertical="center" wrapText="1"/>
    </xf>
    <xf numFmtId="2" fontId="36" fillId="26" borderId="10" xfId="0" applyNumberFormat="1" applyFont="1" applyFill="1" applyBorder="1" applyAlignment="1">
      <alignment vertical="center" wrapText="1"/>
    </xf>
    <xf numFmtId="2" fontId="36" fillId="26" borderId="10" xfId="49" applyNumberFormat="1" applyFont="1" applyFill="1" applyBorder="1" applyAlignment="1">
      <alignment vertical="center" wrapText="1"/>
    </xf>
    <xf numFmtId="196" fontId="58" fillId="0" borderId="10" xfId="0" applyNumberFormat="1" applyFont="1" applyBorder="1" applyAlignment="1">
      <alignment horizontal="center" vertical="center" wrapText="1"/>
    </xf>
    <xf numFmtId="42" fontId="13" fillId="16" borderId="10" xfId="0" applyNumberFormat="1" applyFont="1" applyFill="1" applyBorder="1" applyAlignment="1">
      <alignment horizontal="justify" vertical="center"/>
    </xf>
    <xf numFmtId="42" fontId="12" fillId="0" borderId="10" xfId="0" applyNumberFormat="1" applyFont="1" applyFill="1" applyBorder="1" applyAlignment="1">
      <alignment horizontal="justify" vertical="center"/>
    </xf>
    <xf numFmtId="0" fontId="13" fillId="0" borderId="10" xfId="0" applyFont="1" applyFill="1" applyBorder="1" applyAlignment="1">
      <alignment horizontal="left" vertical="center" wrapText="1"/>
    </xf>
    <xf numFmtId="2" fontId="13" fillId="0" borderId="10" xfId="0" applyNumberFormat="1" applyFont="1" applyFill="1" applyBorder="1" applyAlignment="1">
      <alignment horizontal="left" vertical="center"/>
    </xf>
    <xf numFmtId="42" fontId="12" fillId="0" borderId="10" xfId="0" applyNumberFormat="1" applyFont="1" applyFill="1" applyBorder="1" applyAlignment="1">
      <alignment horizontal="left" vertical="center"/>
    </xf>
    <xf numFmtId="2" fontId="12" fillId="0" borderId="10" xfId="0" applyNumberFormat="1" applyFont="1" applyFill="1" applyBorder="1" applyAlignment="1">
      <alignment horizontal="left" vertical="center"/>
    </xf>
    <xf numFmtId="203" fontId="0" fillId="0" borderId="10" xfId="0" applyNumberFormat="1" applyFont="1" applyFill="1" applyBorder="1" applyAlignment="1">
      <alignment horizontal="left" vertical="center" wrapText="1"/>
    </xf>
    <xf numFmtId="2" fontId="9" fillId="0" borderId="10" xfId="0" applyNumberFormat="1" applyFont="1" applyFill="1" applyBorder="1" applyAlignment="1">
      <alignment horizontal="left" vertical="center"/>
    </xf>
    <xf numFmtId="2" fontId="9" fillId="0" borderId="0" xfId="0" applyNumberFormat="1" applyFont="1" applyFill="1" applyAlignment="1">
      <alignment horizontal="left" vertical="center"/>
    </xf>
    <xf numFmtId="186" fontId="5" fillId="0" borderId="10" xfId="0" applyNumberFormat="1" applyFont="1" applyBorder="1" applyAlignment="1">
      <alignment vertical="center"/>
    </xf>
    <xf numFmtId="2" fontId="54" fillId="0" borderId="10" xfId="0" applyNumberFormat="1" applyFont="1" applyBorder="1" applyAlignment="1">
      <alignment horizontal="left" vertical="center" wrapText="1"/>
    </xf>
    <xf numFmtId="0" fontId="59" fillId="0" borderId="10" xfId="0" applyFont="1" applyBorder="1" applyAlignment="1">
      <alignment horizontal="center" vertical="center" wrapText="1"/>
    </xf>
    <xf numFmtId="43" fontId="26" fillId="0" borderId="26" xfId="49" applyFont="1" applyFill="1" applyBorder="1" applyAlignment="1">
      <alignment vertical="center" wrapText="1"/>
    </xf>
    <xf numFmtId="0" fontId="7" fillId="0" borderId="10" xfId="0" applyFont="1" applyFill="1" applyBorder="1" applyAlignment="1">
      <alignment horizontal="center" vertical="center" wrapText="1"/>
    </xf>
    <xf numFmtId="43" fontId="24" fillId="16" borderId="10" xfId="0" applyNumberFormat="1" applyFont="1" applyFill="1" applyBorder="1" applyAlignment="1">
      <alignment horizontal="center" vertical="center" wrapText="1"/>
    </xf>
    <xf numFmtId="0" fontId="18" fillId="0" borderId="27" xfId="0" applyFont="1" applyFill="1" applyBorder="1" applyAlignment="1">
      <alignment horizontal="justify" vertical="center" wrapText="1"/>
    </xf>
    <xf numFmtId="197" fontId="17" fillId="0" borderId="10" xfId="49" applyNumberFormat="1" applyFont="1" applyFill="1" applyBorder="1" applyAlignment="1">
      <alignment horizontal="center" vertical="center" wrapText="1"/>
    </xf>
    <xf numFmtId="197" fontId="5" fillId="0" borderId="10" xfId="49" applyNumberFormat="1" applyFont="1" applyFill="1" applyBorder="1" applyAlignment="1">
      <alignment horizontal="center" vertical="center" wrapText="1"/>
    </xf>
    <xf numFmtId="197" fontId="17" fillId="0" borderId="24" xfId="49" applyNumberFormat="1" applyFont="1" applyFill="1" applyBorder="1" applyAlignment="1">
      <alignment horizontal="center" vertical="center" wrapText="1"/>
    </xf>
    <xf numFmtId="0" fontId="11" fillId="24" borderId="25" xfId="0" applyFont="1" applyFill="1" applyBorder="1" applyAlignment="1" applyProtection="1">
      <alignment horizontal="center" vertical="center" wrapText="1"/>
      <protection/>
    </xf>
    <xf numFmtId="0" fontId="11" fillId="24" borderId="0" xfId="0" applyFont="1" applyFill="1" applyBorder="1" applyAlignment="1" applyProtection="1">
      <alignment horizontal="center" vertical="center" wrapText="1"/>
      <protection/>
    </xf>
    <xf numFmtId="197" fontId="7" fillId="16" borderId="10" xfId="49" applyNumberFormat="1" applyFont="1" applyFill="1" applyBorder="1" applyAlignment="1">
      <alignment horizontal="center" vertical="center" wrapText="1"/>
    </xf>
    <xf numFmtId="197" fontId="33" fillId="16" borderId="10" xfId="49" applyNumberFormat="1" applyFont="1" applyFill="1" applyBorder="1" applyAlignment="1">
      <alignment horizontal="center" vertical="center" wrapText="1"/>
    </xf>
    <xf numFmtId="0" fontId="20" fillId="16" borderId="10" xfId="0" applyFont="1" applyFill="1" applyBorder="1" applyAlignment="1">
      <alignment horizontal="center" vertical="center"/>
    </xf>
    <xf numFmtId="43" fontId="60" fillId="16" borderId="10" xfId="49" applyFont="1" applyFill="1" applyBorder="1" applyAlignment="1">
      <alignment vertical="center" wrapText="1"/>
    </xf>
    <xf numFmtId="2" fontId="12" fillId="16" borderId="10" xfId="0" applyNumberFormat="1" applyFont="1" applyFill="1" applyBorder="1" applyAlignment="1">
      <alignment horizontal="center" vertical="center"/>
    </xf>
    <xf numFmtId="0" fontId="17" fillId="0" borderId="10" xfId="49" applyNumberFormat="1" applyFont="1" applyFill="1" applyBorder="1" applyAlignment="1">
      <alignment horizontal="center" vertical="center" wrapText="1"/>
    </xf>
    <xf numFmtId="0" fontId="57" fillId="0" borderId="10" xfId="49" applyNumberFormat="1" applyFont="1" applyFill="1" applyBorder="1" applyAlignment="1">
      <alignment horizontal="center" vertical="center" wrapText="1"/>
    </xf>
    <xf numFmtId="0" fontId="57" fillId="0" borderId="10" xfId="49" applyNumberFormat="1" applyFont="1" applyFill="1" applyBorder="1" applyAlignment="1">
      <alignment horizontal="center" vertical="center" wrapText="1"/>
    </xf>
    <xf numFmtId="0" fontId="61" fillId="0" borderId="10" xfId="0" applyFont="1" applyBorder="1" applyAlignment="1">
      <alignment horizontal="center" vertical="center"/>
    </xf>
    <xf numFmtId="0" fontId="61" fillId="0" borderId="10" xfId="0" applyFont="1" applyBorder="1" applyAlignment="1">
      <alignment horizontal="center" vertical="center" wrapText="1"/>
    </xf>
    <xf numFmtId="197" fontId="34" fillId="16" borderId="10" xfId="0" applyNumberFormat="1" applyFont="1" applyFill="1" applyBorder="1" applyAlignment="1">
      <alignment horizontal="center" vertical="center" wrapText="1"/>
    </xf>
    <xf numFmtId="0" fontId="62" fillId="17" borderId="10" xfId="0" applyFont="1" applyFill="1" applyBorder="1" applyAlignment="1">
      <alignment horizontal="center" vertical="center"/>
    </xf>
    <xf numFmtId="0" fontId="21" fillId="24" borderId="17" xfId="0" applyFont="1" applyFill="1" applyBorder="1" applyAlignment="1" applyProtection="1">
      <alignment horizontal="center" vertical="center" wrapText="1"/>
      <protection/>
    </xf>
    <xf numFmtId="0" fontId="19" fillId="24" borderId="12" xfId="0" applyFont="1" applyFill="1" applyBorder="1" applyAlignment="1" applyProtection="1">
      <alignment horizontal="center" vertical="center" wrapText="1"/>
      <protection/>
    </xf>
    <xf numFmtId="0" fontId="19" fillId="24" borderId="13" xfId="0" applyFont="1" applyFill="1" applyBorder="1" applyAlignment="1" applyProtection="1">
      <alignment horizontal="center" vertical="center" wrapText="1"/>
      <protection/>
    </xf>
    <xf numFmtId="0" fontId="19" fillId="24" borderId="14" xfId="0" applyFont="1" applyFill="1" applyBorder="1" applyAlignment="1" applyProtection="1">
      <alignment horizontal="center" vertical="center" wrapText="1"/>
      <protection/>
    </xf>
    <xf numFmtId="0" fontId="21" fillId="24" borderId="26" xfId="0" applyFont="1" applyFill="1" applyBorder="1" applyAlignment="1" applyProtection="1">
      <alignment horizontal="center" vertical="center" wrapText="1"/>
      <protection/>
    </xf>
    <xf numFmtId="0" fontId="5" fillId="24" borderId="0" xfId="0" applyNumberFormat="1" applyFont="1" applyFill="1" applyAlignment="1">
      <alignment horizontal="left" vertical="center" wrapText="1"/>
    </xf>
    <xf numFmtId="2" fontId="11" fillId="0" borderId="0" xfId="0" applyNumberFormat="1" applyFont="1" applyBorder="1" applyAlignment="1">
      <alignment horizontal="center" vertical="center" wrapText="1"/>
    </xf>
    <xf numFmtId="2" fontId="14" fillId="0" borderId="0" xfId="0" applyNumberFormat="1" applyFont="1" applyBorder="1" applyAlignment="1">
      <alignment horizontal="left" vertical="center"/>
    </xf>
    <xf numFmtId="2" fontId="21" fillId="24" borderId="20" xfId="0" applyNumberFormat="1" applyFont="1" applyFill="1" applyBorder="1" applyAlignment="1">
      <alignment horizontal="center" vertical="center" wrapText="1"/>
    </xf>
    <xf numFmtId="0" fontId="14" fillId="0" borderId="22" xfId="0" applyFont="1" applyBorder="1" applyAlignment="1">
      <alignment horizontal="left" vertical="center" wrapText="1"/>
    </xf>
    <xf numFmtId="0" fontId="14" fillId="0" borderId="28" xfId="0" applyFont="1" applyBorder="1" applyAlignment="1">
      <alignment horizontal="left" vertical="center" wrapText="1"/>
    </xf>
    <xf numFmtId="6" fontId="14" fillId="0" borderId="10" xfId="0" applyNumberFormat="1" applyFont="1" applyBorder="1" applyAlignment="1">
      <alignment horizontal="center" vertical="center" wrapText="1"/>
    </xf>
    <xf numFmtId="186" fontId="14" fillId="24" borderId="27" xfId="0" applyNumberFormat="1" applyFont="1" applyFill="1" applyBorder="1" applyAlignment="1">
      <alignment horizontal="center" vertical="center" wrapText="1"/>
    </xf>
    <xf numFmtId="186" fontId="14" fillId="24" borderId="22" xfId="0" applyNumberFormat="1" applyFont="1" applyFill="1" applyBorder="1" applyAlignment="1">
      <alignment horizontal="center" vertical="center" wrapText="1"/>
    </xf>
    <xf numFmtId="186" fontId="14" fillId="24" borderId="28" xfId="0" applyNumberFormat="1" applyFont="1" applyFill="1" applyBorder="1" applyAlignment="1">
      <alignment horizontal="center" vertical="center" wrapText="1"/>
    </xf>
    <xf numFmtId="0" fontId="21" fillId="16" borderId="10" xfId="0" applyFont="1" applyFill="1" applyBorder="1" applyAlignment="1">
      <alignment horizontal="center" vertical="center" wrapText="1"/>
    </xf>
    <xf numFmtId="2" fontId="21" fillId="24" borderId="10" xfId="0" applyNumberFormat="1" applyFont="1" applyFill="1" applyBorder="1" applyAlignment="1">
      <alignment horizontal="center" vertical="center" wrapText="1"/>
    </xf>
    <xf numFmtId="2" fontId="21" fillId="24" borderId="29" xfId="0" applyNumberFormat="1" applyFont="1" applyFill="1" applyBorder="1" applyAlignment="1">
      <alignment horizontal="center" vertical="center" wrapText="1"/>
    </xf>
    <xf numFmtId="2" fontId="30" fillId="0" borderId="0" xfId="0" applyNumberFormat="1" applyFont="1" applyFill="1" applyBorder="1" applyAlignment="1">
      <alignment horizontal="center" vertical="center" wrapText="1"/>
    </xf>
    <xf numFmtId="2" fontId="21" fillId="16" borderId="27" xfId="0" applyNumberFormat="1" applyFont="1" applyFill="1" applyBorder="1" applyAlignment="1">
      <alignment horizontal="center" vertical="center" wrapText="1"/>
    </xf>
    <xf numFmtId="2" fontId="21" fillId="16" borderId="22" xfId="0" applyNumberFormat="1" applyFont="1" applyFill="1" applyBorder="1" applyAlignment="1">
      <alignment horizontal="center" vertical="center" wrapText="1"/>
    </xf>
    <xf numFmtId="2" fontId="21" fillId="16" borderId="28" xfId="0" applyNumberFormat="1" applyFont="1" applyFill="1" applyBorder="1" applyAlignment="1">
      <alignment horizontal="center" vertical="center" wrapText="1"/>
    </xf>
    <xf numFmtId="2" fontId="21" fillId="0" borderId="0" xfId="0" applyNumberFormat="1" applyFont="1" applyBorder="1" applyAlignment="1">
      <alignment horizontal="center" vertical="center" wrapText="1"/>
    </xf>
    <xf numFmtId="0" fontId="21" fillId="24" borderId="10" xfId="0" applyFont="1" applyFill="1" applyBorder="1" applyAlignment="1">
      <alignment horizontal="center" vertical="center" wrapText="1"/>
    </xf>
    <xf numFmtId="0" fontId="14" fillId="0" borderId="27" xfId="0" applyFont="1" applyBorder="1" applyAlignment="1">
      <alignment horizontal="left" vertical="center" wrapText="1"/>
    </xf>
    <xf numFmtId="2" fontId="21" fillId="0" borderId="22" xfId="0" applyNumberFormat="1" applyFont="1" applyBorder="1" applyAlignment="1">
      <alignment horizontal="center" vertical="center" wrapText="1"/>
    </xf>
    <xf numFmtId="0" fontId="21" fillId="0" borderId="25" xfId="0" applyFont="1" applyBorder="1" applyAlignment="1">
      <alignment horizontal="center" vertical="center" wrapText="1"/>
    </xf>
    <xf numFmtId="0" fontId="21" fillId="0" borderId="0" xfId="0" applyFont="1" applyBorder="1" applyAlignment="1">
      <alignment horizontal="center" vertical="center" wrapText="1"/>
    </xf>
    <xf numFmtId="0" fontId="19" fillId="24" borderId="25" xfId="0" applyFont="1" applyFill="1" applyBorder="1" applyAlignment="1" applyProtection="1">
      <alignment horizontal="center" vertical="center" wrapText="1"/>
      <protection/>
    </xf>
    <xf numFmtId="37" fontId="17" fillId="0" borderId="10" xfId="49" applyNumberFormat="1" applyFont="1" applyFill="1" applyBorder="1" applyAlignment="1">
      <alignment horizontal="center" vertical="center" wrapText="1"/>
    </xf>
    <xf numFmtId="37" fontId="57" fillId="0" borderId="10" xfId="49" applyNumberFormat="1" applyFont="1" applyFill="1" applyBorder="1" applyAlignment="1">
      <alignment horizontal="center" vertical="center" wrapText="1"/>
    </xf>
    <xf numFmtId="0" fontId="0" fillId="0" borderId="10" xfId="0" applyFont="1" applyFill="1" applyBorder="1" applyAlignment="1">
      <alignment horizontal="center" vertical="center"/>
    </xf>
    <xf numFmtId="37" fontId="18" fillId="0" borderId="10" xfId="49" applyNumberFormat="1" applyFont="1" applyFill="1" applyBorder="1" applyAlignment="1">
      <alignment horizontal="center" vertical="center" wrapText="1"/>
    </xf>
    <xf numFmtId="37" fontId="57" fillId="0" borderId="10" xfId="49" applyNumberFormat="1" applyFont="1" applyFill="1" applyBorder="1" applyAlignment="1">
      <alignment horizontal="center" vertical="center" wrapText="1"/>
    </xf>
    <xf numFmtId="37" fontId="17" fillId="16" borderId="10" xfId="49" applyNumberFormat="1" applyFont="1" applyFill="1" applyBorder="1" applyAlignment="1">
      <alignment horizontal="center" vertical="center" wrapText="1"/>
    </xf>
    <xf numFmtId="0" fontId="18" fillId="24" borderId="30"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4" fillId="0" borderId="25" xfId="0" applyFont="1" applyBorder="1" applyAlignment="1">
      <alignment horizontal="left" vertical="center" wrapText="1"/>
    </xf>
    <xf numFmtId="0" fontId="14" fillId="0" borderId="0" xfId="0" applyFont="1" applyBorder="1" applyAlignment="1">
      <alignment horizontal="left" vertical="center" wrapText="1"/>
    </xf>
    <xf numFmtId="2" fontId="21" fillId="16" borderId="31" xfId="0" applyNumberFormat="1" applyFont="1" applyFill="1" applyBorder="1" applyAlignment="1">
      <alignment horizontal="center" vertical="center" wrapText="1"/>
    </xf>
    <xf numFmtId="2" fontId="21" fillId="16" borderId="21" xfId="0" applyNumberFormat="1" applyFont="1" applyFill="1" applyBorder="1" applyAlignment="1">
      <alignment horizontal="center" vertical="center" wrapText="1"/>
    </xf>
    <xf numFmtId="37" fontId="57" fillId="16" borderId="32" xfId="49" applyNumberFormat="1" applyFont="1" applyFill="1" applyBorder="1" applyAlignment="1">
      <alignment horizontal="center" vertical="center" wrapText="1"/>
    </xf>
    <xf numFmtId="37" fontId="14" fillId="0" borderId="10" xfId="49" applyNumberFormat="1" applyFont="1" applyFill="1" applyBorder="1" applyAlignment="1">
      <alignment horizontal="center" vertical="center" wrapText="1"/>
    </xf>
    <xf numFmtId="37" fontId="14" fillId="16" borderId="10" xfId="49" applyNumberFormat="1" applyFont="1" applyFill="1" applyBorder="1" applyAlignment="1">
      <alignment horizontal="center" vertical="center" wrapText="1"/>
    </xf>
    <xf numFmtId="37" fontId="2" fillId="0" borderId="10" xfId="49" applyNumberFormat="1" applyFont="1" applyFill="1" applyBorder="1" applyAlignment="1">
      <alignment horizontal="center" vertical="center" wrapText="1"/>
    </xf>
    <xf numFmtId="43" fontId="18" fillId="16" borderId="0" xfId="49" applyFont="1" applyFill="1" applyAlignment="1">
      <alignment horizontal="center" vertical="center" wrapText="1"/>
    </xf>
    <xf numFmtId="0" fontId="14" fillId="0" borderId="10" xfId="49" applyNumberFormat="1" applyFont="1" applyFill="1" applyBorder="1" applyAlignment="1">
      <alignment horizontal="center" vertical="center" wrapText="1"/>
    </xf>
    <xf numFmtId="197" fontId="58" fillId="16" borderId="10" xfId="0" applyNumberFormat="1" applyFont="1" applyFill="1" applyBorder="1" applyAlignment="1">
      <alignment horizontal="center" vertical="center" wrapText="1"/>
    </xf>
    <xf numFmtId="0" fontId="60" fillId="16" borderId="10" xfId="0" applyFont="1" applyFill="1" applyBorder="1" applyAlignment="1">
      <alignment horizontal="center" vertical="center"/>
    </xf>
    <xf numFmtId="0" fontId="18" fillId="24"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197" fontId="64" fillId="16" borderId="10" xfId="49" applyNumberFormat="1" applyFont="1" applyFill="1" applyBorder="1" applyAlignment="1">
      <alignment horizontal="center" vertical="center" wrapText="1"/>
    </xf>
    <xf numFmtId="197" fontId="14" fillId="0" borderId="10" xfId="49" applyNumberFormat="1" applyFont="1" applyFill="1" applyBorder="1" applyAlignment="1">
      <alignment horizontal="center" vertical="center" wrapText="1"/>
    </xf>
    <xf numFmtId="197" fontId="58" fillId="16" borderId="10" xfId="49" applyNumberFormat="1" applyFont="1" applyFill="1" applyBorder="1" applyAlignment="1">
      <alignment horizontal="center" vertical="center" wrapText="1"/>
    </xf>
    <xf numFmtId="0" fontId="16" fillId="24"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4" fillId="0" borderId="33" xfId="0" applyFont="1" applyBorder="1" applyAlignment="1">
      <alignment horizontal="justify" vertical="center" wrapText="1"/>
    </xf>
    <xf numFmtId="0" fontId="14" fillId="0" borderId="22" xfId="0" applyFont="1" applyBorder="1" applyAlignment="1">
      <alignment horizontal="justify" vertical="center" wrapText="1"/>
    </xf>
    <xf numFmtId="0" fontId="14" fillId="0" borderId="34" xfId="0" applyFont="1" applyBorder="1" applyAlignment="1">
      <alignment horizontal="justify" vertical="center" wrapText="1"/>
    </xf>
    <xf numFmtId="0" fontId="21" fillId="16" borderId="24" xfId="0" applyFont="1" applyFill="1" applyBorder="1" applyAlignment="1" applyProtection="1">
      <alignment horizontal="center" vertical="center" wrapText="1"/>
      <protection/>
    </xf>
    <xf numFmtId="0" fontId="21" fillId="16" borderId="26" xfId="0"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1" fontId="34" fillId="16" borderId="10" xfId="0" applyNumberFormat="1" applyFont="1" applyFill="1" applyBorder="1" applyAlignment="1">
      <alignment horizontal="center" vertical="center" wrapText="1"/>
    </xf>
    <xf numFmtId="43" fontId="33" fillId="16" borderId="10" xfId="0" applyNumberFormat="1" applyFont="1" applyFill="1" applyBorder="1" applyAlignment="1">
      <alignment horizontal="center" vertical="center" wrapText="1"/>
    </xf>
    <xf numFmtId="1" fontId="22" fillId="16" borderId="10" xfId="0" applyNumberFormat="1" applyFont="1" applyFill="1" applyBorder="1" applyAlignment="1">
      <alignment horizontal="center" vertical="center" wrapText="1"/>
    </xf>
    <xf numFmtId="0" fontId="0" fillId="0" borderId="0" xfId="0" applyFont="1" applyAlignment="1">
      <alignment vertical="center"/>
    </xf>
    <xf numFmtId="1" fontId="17" fillId="0" borderId="10" xfId="49" applyNumberFormat="1" applyFont="1" applyFill="1" applyBorder="1" applyAlignment="1">
      <alignment horizontal="center" vertical="center" wrapText="1"/>
    </xf>
    <xf numFmtId="1" fontId="57" fillId="0" borderId="10" xfId="49" applyNumberFormat="1" applyFont="1" applyFill="1" applyBorder="1" applyAlignment="1">
      <alignment horizontal="center" vertical="center" wrapText="1"/>
    </xf>
    <xf numFmtId="1" fontId="12" fillId="0" borderId="10" xfId="49" applyNumberFormat="1" applyFont="1" applyFill="1" applyBorder="1" applyAlignment="1">
      <alignment horizontal="center" vertical="center" wrapText="1"/>
    </xf>
    <xf numFmtId="0" fontId="0" fillId="0" borderId="10" xfId="0" applyFont="1" applyFill="1" applyBorder="1" applyAlignment="1">
      <alignment horizontal="center" vertical="center"/>
    </xf>
    <xf numFmtId="1" fontId="18" fillId="0" borderId="10" xfId="49" applyNumberFormat="1" applyFont="1" applyFill="1" applyBorder="1" applyAlignment="1">
      <alignment horizontal="center" vertical="center" wrapText="1"/>
    </xf>
    <xf numFmtId="1" fontId="57" fillId="0" borderId="10" xfId="49" applyNumberFormat="1" applyFont="1" applyFill="1" applyBorder="1" applyAlignment="1">
      <alignment horizontal="center" vertical="center" wrapText="1"/>
    </xf>
    <xf numFmtId="0" fontId="0"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57" fillId="0" borderId="10" xfId="0" applyNumberFormat="1" applyFont="1" applyFill="1" applyBorder="1" applyAlignment="1">
      <alignment horizontal="center" vertical="center" wrapText="1"/>
    </xf>
    <xf numFmtId="1" fontId="12" fillId="0" borderId="10" xfId="0" applyNumberFormat="1" applyFont="1" applyFill="1" applyBorder="1" applyAlignment="1">
      <alignment horizontal="center" vertical="center" wrapText="1"/>
    </xf>
    <xf numFmtId="1" fontId="17" fillId="16" borderId="10" xfId="0" applyNumberFormat="1"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43" fontId="64" fillId="16" borderId="10" xfId="0" applyNumberFormat="1" applyFont="1" applyFill="1" applyBorder="1" applyAlignment="1">
      <alignment horizontal="center" vertical="center" wrapText="1"/>
    </xf>
    <xf numFmtId="0" fontId="20" fillId="16" borderId="10" xfId="0" applyFont="1" applyFill="1" applyBorder="1" applyAlignment="1">
      <alignment horizontal="center" vertical="center"/>
    </xf>
    <xf numFmtId="49" fontId="11" fillId="16" borderId="10" xfId="0" applyNumberFormat="1" applyFont="1" applyFill="1" applyBorder="1" applyAlignment="1">
      <alignment horizontal="center" vertical="center" wrapText="1"/>
    </xf>
    <xf numFmtId="0" fontId="19" fillId="24" borderId="0" xfId="0" applyFont="1" applyFill="1" applyBorder="1" applyAlignment="1" applyProtection="1">
      <alignment horizontal="center" vertical="center" wrapText="1"/>
      <protection/>
    </xf>
    <xf numFmtId="0" fontId="12" fillId="0" borderId="21" xfId="0" applyFont="1" applyBorder="1" applyAlignment="1">
      <alignment horizontal="justify" vertical="center" wrapText="1"/>
    </xf>
    <xf numFmtId="0" fontId="21" fillId="0" borderId="35" xfId="0" applyFont="1" applyBorder="1" applyAlignment="1">
      <alignment horizontal="justify" vertical="center" wrapText="1"/>
    </xf>
    <xf numFmtId="0" fontId="21" fillId="0" borderId="36" xfId="0" applyFont="1" applyBorder="1" applyAlignment="1">
      <alignment horizontal="justify" vertical="center" wrapText="1"/>
    </xf>
    <xf numFmtId="0" fontId="21" fillId="0" borderId="37" xfId="0" applyFont="1" applyBorder="1" applyAlignment="1">
      <alignment horizontal="justify" vertical="center" wrapText="1"/>
    </xf>
    <xf numFmtId="1" fontId="65" fillId="0" borderId="10" xfId="49" applyNumberFormat="1" applyFont="1" applyFill="1" applyBorder="1" applyAlignment="1">
      <alignment horizontal="center" vertical="center" wrapText="1"/>
    </xf>
    <xf numFmtId="1" fontId="5" fillId="0" borderId="10" xfId="49" applyNumberFormat="1" applyFont="1" applyFill="1" applyBorder="1" applyAlignment="1">
      <alignment horizontal="center" vertical="center" wrapText="1"/>
    </xf>
    <xf numFmtId="1" fontId="66" fillId="0" borderId="10" xfId="49" applyNumberFormat="1" applyFont="1" applyFill="1" applyBorder="1" applyAlignment="1">
      <alignment horizontal="center" vertical="center" wrapText="1"/>
    </xf>
    <xf numFmtId="1" fontId="66" fillId="0" borderId="10" xfId="49" applyNumberFormat="1" applyFont="1" applyFill="1" applyBorder="1" applyAlignment="1">
      <alignment horizontal="center" vertical="center" wrapText="1"/>
    </xf>
    <xf numFmtId="1" fontId="57" fillId="0" borderId="10" xfId="49" applyNumberFormat="1" applyFont="1" applyFill="1" applyBorder="1" applyAlignment="1">
      <alignment vertical="center" wrapText="1"/>
    </xf>
    <xf numFmtId="0" fontId="0" fillId="0" borderId="10" xfId="0" applyFont="1" applyBorder="1" applyAlignment="1">
      <alignment horizontal="center" vertical="center"/>
    </xf>
    <xf numFmtId="1" fontId="63" fillId="16" borderId="10" xfId="0" applyNumberFormat="1" applyFont="1" applyFill="1" applyBorder="1" applyAlignment="1">
      <alignment horizontal="center" vertical="center" wrapText="1"/>
    </xf>
    <xf numFmtId="0" fontId="0" fillId="4" borderId="0" xfId="0" applyFont="1" applyFill="1" applyAlignment="1">
      <alignment vertical="center"/>
    </xf>
    <xf numFmtId="0" fontId="0" fillId="4" borderId="0" xfId="0" applyFont="1" applyFill="1" applyAlignment="1">
      <alignment vertical="center"/>
    </xf>
    <xf numFmtId="196" fontId="20" fillId="24" borderId="10" xfId="49" applyNumberFormat="1" applyFont="1" applyFill="1" applyBorder="1" applyAlignment="1" applyProtection="1">
      <alignment horizontal="center" vertical="center" wrapText="1"/>
      <protection/>
    </xf>
    <xf numFmtId="2" fontId="1" fillId="4" borderId="10" xfId="49" applyNumberFormat="1" applyFont="1" applyFill="1" applyBorder="1" applyAlignment="1" applyProtection="1">
      <alignment horizontal="justify" vertical="center" wrapText="1"/>
      <protection/>
    </xf>
    <xf numFmtId="197" fontId="57" fillId="0" borderId="10" xfId="49"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3" fontId="22" fillId="0" borderId="0" xfId="49" applyFont="1" applyFill="1" applyBorder="1" applyAlignment="1" applyProtection="1">
      <alignment horizontal="justify" vertical="center" wrapText="1"/>
      <protection/>
    </xf>
    <xf numFmtId="49" fontId="1" fillId="0" borderId="22" xfId="0" applyNumberFormat="1" applyFont="1" applyFill="1" applyBorder="1" applyAlignment="1">
      <alignment horizontal="center" vertical="center" wrapText="1"/>
    </xf>
    <xf numFmtId="43" fontId="22" fillId="0" borderId="22" xfId="49" applyFont="1" applyFill="1" applyBorder="1" applyAlignment="1" applyProtection="1">
      <alignment horizontal="justify" vertical="center" wrapText="1"/>
      <protection/>
    </xf>
    <xf numFmtId="43" fontId="1" fillId="0" borderId="10" xfId="49" applyFont="1" applyFill="1" applyBorder="1" applyAlignment="1" applyProtection="1">
      <alignment horizontal="justify" vertical="center" wrapText="1"/>
      <protection/>
    </xf>
    <xf numFmtId="2" fontId="11" fillId="16" borderId="10" xfId="0" applyNumberFormat="1" applyFont="1" applyFill="1" applyBorder="1" applyAlignment="1">
      <alignment horizontal="center" vertical="center" wrapText="1"/>
    </xf>
    <xf numFmtId="186" fontId="6" fillId="0" borderId="10" xfId="0" applyNumberFormat="1" applyFont="1" applyBorder="1" applyAlignment="1">
      <alignment vertical="center"/>
    </xf>
    <xf numFmtId="186" fontId="13" fillId="16" borderId="10" xfId="0" applyNumberFormat="1" applyFont="1" applyFill="1" applyBorder="1" applyAlignment="1">
      <alignment horizontal="justify" vertical="center"/>
    </xf>
    <xf numFmtId="42" fontId="12" fillId="16" borderId="10" xfId="0" applyNumberFormat="1" applyFont="1" applyFill="1" applyBorder="1" applyAlignment="1">
      <alignment horizontal="justify" vertical="center"/>
    </xf>
    <xf numFmtId="44" fontId="13" fillId="0" borderId="0" xfId="0" applyNumberFormat="1" applyFont="1" applyFill="1" applyBorder="1" applyAlignment="1">
      <alignment horizontal="justify" vertical="center"/>
    </xf>
    <xf numFmtId="0" fontId="54" fillId="0" borderId="10" xfId="0" applyFont="1" applyBorder="1" applyAlignment="1">
      <alignment horizontal="center" vertical="center" wrapText="1"/>
    </xf>
    <xf numFmtId="2" fontId="54" fillId="0" borderId="10" xfId="0" applyNumberFormat="1" applyFont="1" applyBorder="1" applyAlignment="1">
      <alignment horizontal="center" vertical="center" wrapText="1"/>
    </xf>
    <xf numFmtId="1" fontId="7" fillId="0" borderId="27" xfId="49" applyNumberFormat="1" applyFont="1" applyFill="1" applyBorder="1" applyAlignment="1">
      <alignment horizontal="center" vertical="center" wrapText="1"/>
    </xf>
    <xf numFmtId="1" fontId="18" fillId="0" borderId="27" xfId="49" applyNumberFormat="1" applyFont="1" applyFill="1" applyBorder="1" applyAlignment="1">
      <alignment horizontal="center" vertical="center" wrapText="1"/>
    </xf>
    <xf numFmtId="1" fontId="18" fillId="0" borderId="10" xfId="51" applyNumberFormat="1" applyFont="1" applyFill="1" applyBorder="1" applyAlignment="1">
      <alignment horizontal="center" vertical="center" wrapText="1"/>
    </xf>
    <xf numFmtId="0" fontId="36" fillId="16" borderId="10" xfId="0" applyFont="1" applyFill="1" applyBorder="1" applyAlignment="1">
      <alignment vertical="center"/>
    </xf>
    <xf numFmtId="1" fontId="33" fillId="16" borderId="10" xfId="51" applyNumberFormat="1" applyFont="1" applyFill="1" applyBorder="1" applyAlignment="1">
      <alignment horizontal="center" vertical="center" wrapText="1"/>
    </xf>
    <xf numFmtId="187" fontId="21" fillId="4" borderId="10" xfId="49" applyNumberFormat="1" applyFont="1" applyFill="1" applyBorder="1" applyAlignment="1" applyProtection="1">
      <alignment horizontal="center" vertical="center" wrapText="1"/>
      <protection/>
    </xf>
    <xf numFmtId="0" fontId="0" fillId="0" borderId="26" xfId="0" applyFont="1" applyFill="1" applyBorder="1" applyAlignment="1">
      <alignment vertical="center"/>
    </xf>
    <xf numFmtId="1" fontId="33" fillId="16" borderId="27" xfId="49" applyNumberFormat="1" applyFont="1" applyFill="1" applyBorder="1" applyAlignment="1">
      <alignment horizontal="center" vertical="center" wrapText="1"/>
    </xf>
    <xf numFmtId="1" fontId="33" fillId="16" borderId="10" xfId="49" applyNumberFormat="1" applyFont="1" applyFill="1" applyBorder="1" applyAlignment="1">
      <alignment horizontal="center" vertical="center" wrapText="1"/>
    </xf>
    <xf numFmtId="0" fontId="21" fillId="25" borderId="10" xfId="0" applyFont="1" applyFill="1" applyBorder="1" applyAlignment="1" applyProtection="1">
      <alignment horizontal="center" vertical="center" wrapText="1"/>
      <protection/>
    </xf>
    <xf numFmtId="0" fontId="21" fillId="16" borderId="10" xfId="0" applyFont="1" applyFill="1" applyBorder="1" applyAlignment="1" applyProtection="1">
      <alignment horizontal="center" vertical="center" wrapText="1"/>
      <protection/>
    </xf>
    <xf numFmtId="0" fontId="21" fillId="27" borderId="10" xfId="0" applyFont="1" applyFill="1" applyBorder="1" applyAlignment="1" applyProtection="1">
      <alignment horizontal="center" vertical="center" wrapText="1"/>
      <protection/>
    </xf>
    <xf numFmtId="0" fontId="11" fillId="27" borderId="10" xfId="0" applyFont="1" applyFill="1" applyBorder="1" applyAlignment="1" applyProtection="1">
      <alignment horizontal="center" vertical="center" wrapText="1"/>
      <protection/>
    </xf>
    <xf numFmtId="0" fontId="57" fillId="24" borderId="0" xfId="0" applyFont="1" applyFill="1" applyAlignment="1">
      <alignment vertical="center" wrapText="1"/>
    </xf>
    <xf numFmtId="49" fontId="11" fillId="0" borderId="10" xfId="0" applyNumberFormat="1" applyFont="1" applyFill="1" applyBorder="1" applyAlignment="1">
      <alignment horizontal="center" vertical="center" wrapText="1"/>
    </xf>
    <xf numFmtId="2" fontId="22" fillId="24" borderId="10" xfId="0" applyNumberFormat="1" applyFont="1" applyFill="1" applyBorder="1" applyAlignment="1">
      <alignment horizontal="center" vertical="center" wrapText="1"/>
    </xf>
    <xf numFmtId="208" fontId="21" fillId="24" borderId="10" xfId="0" applyNumberFormat="1" applyFont="1" applyFill="1" applyBorder="1" applyAlignment="1">
      <alignment horizontal="center" vertical="center" wrapText="1"/>
    </xf>
    <xf numFmtId="0" fontId="5" fillId="0" borderId="0" xfId="0" applyFont="1" applyFill="1" applyAlignment="1">
      <alignment vertical="center" wrapText="1"/>
    </xf>
    <xf numFmtId="2" fontId="22" fillId="0" borderId="10" xfId="0" applyNumberFormat="1" applyFont="1" applyFill="1" applyBorder="1" applyAlignment="1">
      <alignment horizontal="center" vertical="center" wrapText="1"/>
    </xf>
    <xf numFmtId="0" fontId="5" fillId="24" borderId="0" xfId="0" applyFont="1" applyFill="1" applyAlignment="1">
      <alignment horizontal="center" vertical="center" wrapText="1"/>
    </xf>
    <xf numFmtId="0" fontId="21" fillId="24" borderId="38" xfId="0" applyFont="1" applyFill="1" applyBorder="1" applyAlignment="1" applyProtection="1">
      <alignment horizontal="center" vertical="center" wrapText="1"/>
      <protection/>
    </xf>
    <xf numFmtId="0" fontId="21" fillId="24" borderId="39" xfId="0" applyFont="1" applyFill="1" applyBorder="1" applyAlignment="1" applyProtection="1">
      <alignment horizontal="center" vertical="center" wrapText="1"/>
      <protection/>
    </xf>
    <xf numFmtId="0" fontId="27" fillId="24" borderId="10" xfId="0" applyFont="1" applyFill="1" applyBorder="1" applyAlignment="1" applyProtection="1">
      <alignment horizontal="center" vertical="center" wrapText="1"/>
      <protection/>
    </xf>
    <xf numFmtId="0" fontId="21" fillId="24" borderId="25" xfId="0" applyFont="1" applyFill="1" applyBorder="1" applyAlignment="1" applyProtection="1">
      <alignment horizontal="center" vertical="center" wrapText="1"/>
      <protection/>
    </xf>
    <xf numFmtId="0" fontId="21" fillId="24" borderId="0" xfId="0" applyFont="1" applyFill="1" applyBorder="1" applyAlignment="1" applyProtection="1">
      <alignment horizontal="center" vertical="center" wrapText="1"/>
      <protection/>
    </xf>
    <xf numFmtId="0" fontId="21" fillId="24" borderId="18" xfId="0" applyFont="1" applyFill="1" applyBorder="1" applyAlignment="1" applyProtection="1">
      <alignment horizontal="center" vertical="center" wrapText="1"/>
      <protection/>
    </xf>
    <xf numFmtId="0" fontId="21" fillId="0" borderId="10" xfId="0" applyFont="1" applyBorder="1" applyAlignment="1">
      <alignment horizontal="center" vertical="center" wrapText="1"/>
    </xf>
    <xf numFmtId="0" fontId="21" fillId="24" borderId="10" xfId="0" applyFont="1" applyFill="1" applyBorder="1" applyAlignment="1" applyProtection="1">
      <alignment horizontal="center" vertical="center" wrapText="1"/>
      <protection/>
    </xf>
    <xf numFmtId="0" fontId="21" fillId="0" borderId="21" xfId="0" applyFont="1" applyBorder="1" applyAlignment="1">
      <alignment horizontal="left" vertical="center" wrapText="1"/>
    </xf>
    <xf numFmtId="0" fontId="21" fillId="0" borderId="40" xfId="0" applyFont="1" applyBorder="1" applyAlignment="1">
      <alignment horizontal="left" vertical="center" wrapText="1"/>
    </xf>
    <xf numFmtId="2" fontId="21" fillId="16" borderId="10" xfId="0" applyNumberFormat="1" applyFont="1" applyFill="1" applyBorder="1" applyAlignment="1">
      <alignment horizontal="center" vertical="center" wrapText="1"/>
    </xf>
    <xf numFmtId="2" fontId="21" fillId="16" borderId="11" xfId="0" applyNumberFormat="1" applyFont="1" applyFill="1" applyBorder="1" applyAlignment="1">
      <alignment horizontal="center" vertical="center" wrapText="1"/>
    </xf>
    <xf numFmtId="0" fontId="6" fillId="24" borderId="10" xfId="0" applyFont="1" applyFill="1" applyBorder="1" applyAlignment="1">
      <alignment horizontal="left" vertical="center" wrapText="1"/>
    </xf>
    <xf numFmtId="0" fontId="6" fillId="24" borderId="10" xfId="0" applyFont="1" applyFill="1" applyBorder="1" applyAlignment="1">
      <alignment horizontal="center" vertical="center" wrapText="1"/>
    </xf>
    <xf numFmtId="49" fontId="1" fillId="4" borderId="10" xfId="0" applyNumberFormat="1" applyFont="1" applyFill="1" applyBorder="1" applyAlignment="1">
      <alignment horizontal="center" vertical="center" wrapText="1"/>
    </xf>
    <xf numFmtId="0" fontId="1" fillId="27" borderId="10" xfId="0" applyFont="1" applyFill="1" applyBorder="1" applyAlignment="1" applyProtection="1">
      <alignment horizontal="center" vertical="center" wrapText="1"/>
      <protection/>
    </xf>
    <xf numFmtId="2" fontId="1" fillId="7" borderId="10" xfId="0" applyNumberFormat="1" applyFont="1" applyFill="1" applyBorder="1" applyAlignment="1">
      <alignment horizontal="center" vertical="center" wrapText="1"/>
    </xf>
    <xf numFmtId="187" fontId="1" fillId="4" borderId="10" xfId="49" applyNumberFormat="1" applyFont="1" applyFill="1" applyBorder="1" applyAlignment="1" applyProtection="1">
      <alignment horizontal="center" vertical="center" wrapText="1"/>
      <protection/>
    </xf>
    <xf numFmtId="187" fontId="1" fillId="4" borderId="24" xfId="49" applyNumberFormat="1" applyFont="1" applyFill="1" applyBorder="1" applyAlignment="1" applyProtection="1">
      <alignment horizontal="center" vertical="center" wrapText="1"/>
      <protection/>
    </xf>
    <xf numFmtId="187" fontId="1" fillId="4" borderId="26" xfId="49" applyNumberFormat="1" applyFont="1" applyFill="1" applyBorder="1" applyAlignment="1" applyProtection="1">
      <alignment horizontal="center" vertical="center" wrapText="1"/>
      <protection/>
    </xf>
    <xf numFmtId="187" fontId="19" fillId="4" borderId="10" xfId="49" applyNumberFormat="1" applyFont="1" applyFill="1" applyBorder="1" applyAlignment="1" applyProtection="1">
      <alignment horizontal="center" vertical="center" wrapText="1"/>
      <protection/>
    </xf>
    <xf numFmtId="2" fontId="1" fillId="22" borderId="10" xfId="0" applyNumberFormat="1" applyFont="1" applyFill="1" applyBorder="1" applyAlignment="1">
      <alignment horizontal="center" vertical="center" wrapText="1"/>
    </xf>
    <xf numFmtId="2" fontId="1" fillId="28" borderId="10" xfId="0" applyNumberFormat="1" applyFont="1" applyFill="1" applyBorder="1" applyAlignment="1">
      <alignment horizontal="center" vertical="center" wrapText="1"/>
    </xf>
    <xf numFmtId="0" fontId="15" fillId="24" borderId="39" xfId="0" applyFont="1" applyFill="1" applyBorder="1" applyAlignment="1" applyProtection="1">
      <alignment horizontal="center" vertical="center" wrapText="1"/>
      <protection/>
    </xf>
    <xf numFmtId="0" fontId="15" fillId="24" borderId="17" xfId="0" applyFont="1" applyFill="1" applyBorder="1" applyAlignment="1" applyProtection="1">
      <alignment horizontal="center" vertical="center" wrapText="1"/>
      <protection/>
    </xf>
    <xf numFmtId="2" fontId="17" fillId="24" borderId="0" xfId="0" applyNumberFormat="1" applyFont="1" applyFill="1" applyBorder="1" applyAlignment="1">
      <alignment horizontal="center" vertical="center" wrapText="1"/>
    </xf>
    <xf numFmtId="2" fontId="7" fillId="24" borderId="0" xfId="0" applyNumberFormat="1" applyFont="1" applyFill="1" applyBorder="1" applyAlignment="1">
      <alignment horizontal="center" vertical="center" wrapText="1"/>
    </xf>
    <xf numFmtId="2" fontId="1" fillId="26" borderId="10" xfId="0" applyNumberFormat="1" applyFont="1" applyFill="1" applyBorder="1" applyAlignment="1">
      <alignment horizontal="center" vertical="center" wrapText="1"/>
    </xf>
    <xf numFmtId="0" fontId="27" fillId="24" borderId="0" xfId="0" applyFont="1" applyFill="1" applyBorder="1" applyAlignment="1" applyProtection="1">
      <alignment horizontal="center" vertical="center" wrapText="1"/>
      <protection/>
    </xf>
    <xf numFmtId="2" fontId="0" fillId="24" borderId="10" xfId="0" applyNumberFormat="1" applyFont="1" applyFill="1" applyBorder="1" applyAlignment="1">
      <alignment horizontal="left" vertical="center" wrapText="1"/>
    </xf>
    <xf numFmtId="0" fontId="1" fillId="4" borderId="10" xfId="0" applyFont="1" applyFill="1" applyBorder="1" applyAlignment="1">
      <alignment horizontal="center" vertical="center" wrapText="1"/>
    </xf>
    <xf numFmtId="0" fontId="13" fillId="16" borderId="10" xfId="0" applyFont="1" applyFill="1" applyBorder="1" applyAlignment="1">
      <alignment horizontal="center" vertical="center" wrapText="1"/>
    </xf>
    <xf numFmtId="2" fontId="17" fillId="24" borderId="10" xfId="0" applyNumberFormat="1" applyFont="1" applyFill="1" applyBorder="1" applyAlignment="1">
      <alignment horizontal="center" vertical="center" wrapText="1"/>
    </xf>
    <xf numFmtId="0" fontId="1" fillId="29" borderId="10" xfId="0" applyFont="1" applyFill="1" applyBorder="1" applyAlignment="1">
      <alignment horizontal="center" vertical="center" wrapText="1"/>
    </xf>
    <xf numFmtId="0" fontId="1" fillId="16" borderId="1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3" fillId="16" borderId="10" xfId="0" applyFont="1" applyFill="1" applyBorder="1" applyAlignment="1">
      <alignment horizontal="center" vertical="center"/>
    </xf>
    <xf numFmtId="0" fontId="1" fillId="26" borderId="10" xfId="0" applyFont="1" applyFill="1" applyBorder="1" applyAlignment="1">
      <alignment horizontal="center" vertical="center" wrapText="1"/>
    </xf>
    <xf numFmtId="2" fontId="0" fillId="4" borderId="10"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2" fontId="0" fillId="24" borderId="10" xfId="0" applyNumberFormat="1" applyFont="1" applyFill="1" applyBorder="1" applyAlignment="1">
      <alignment horizontal="center" vertical="center" wrapText="1"/>
    </xf>
    <xf numFmtId="0" fontId="28" fillId="24" borderId="25" xfId="0" applyFont="1" applyFill="1" applyBorder="1" applyAlignment="1" applyProtection="1">
      <alignment horizontal="center" vertical="center" wrapText="1"/>
      <protection/>
    </xf>
    <xf numFmtId="0" fontId="28" fillId="24" borderId="0" xfId="0" applyFont="1" applyFill="1" applyBorder="1" applyAlignment="1" applyProtection="1">
      <alignment horizontal="center" vertical="center" wrapText="1"/>
      <protection/>
    </xf>
    <xf numFmtId="0" fontId="13" fillId="24" borderId="25" xfId="0" applyFont="1" applyFill="1" applyBorder="1" applyAlignment="1" applyProtection="1">
      <alignment horizontal="center" vertical="center" wrapText="1"/>
      <protection/>
    </xf>
    <xf numFmtId="0" fontId="13" fillId="24" borderId="0" xfId="0" applyFont="1" applyFill="1" applyBorder="1" applyAlignment="1" applyProtection="1">
      <alignment horizontal="center" vertical="center" wrapText="1"/>
      <protection/>
    </xf>
    <xf numFmtId="2" fontId="1" fillId="4" borderId="10" xfId="0" applyNumberFormat="1" applyFont="1" applyFill="1" applyBorder="1" applyAlignment="1">
      <alignment horizontal="center" vertical="center" wrapText="1"/>
    </xf>
    <xf numFmtId="2" fontId="1" fillId="24" borderId="10" xfId="0" applyNumberFormat="1" applyFont="1" applyFill="1" applyBorder="1" applyAlignment="1">
      <alignment horizontal="center" vertical="center" wrapText="1"/>
    </xf>
    <xf numFmtId="2" fontId="13" fillId="24" borderId="10" xfId="0" applyNumberFormat="1" applyFont="1" applyFill="1" applyBorder="1" applyAlignment="1">
      <alignment horizontal="center" vertical="center" wrapText="1"/>
    </xf>
    <xf numFmtId="2" fontId="0" fillId="8" borderId="10" xfId="0" applyNumberFormat="1" applyFont="1" applyFill="1" applyBorder="1" applyAlignment="1">
      <alignment horizontal="center" vertical="center" wrapText="1"/>
    </xf>
    <xf numFmtId="2" fontId="30" fillId="0" borderId="0" xfId="0" applyNumberFormat="1" applyFont="1" applyFill="1" applyBorder="1" applyAlignment="1">
      <alignment horizontal="center" vertical="center" wrapText="1"/>
    </xf>
    <xf numFmtId="2" fontId="1" fillId="16" borderId="10" xfId="0" applyNumberFormat="1" applyFont="1" applyFill="1" applyBorder="1" applyAlignment="1">
      <alignment horizontal="center" vertical="center" wrapText="1"/>
    </xf>
    <xf numFmtId="2" fontId="0" fillId="22" borderId="10" xfId="0" applyNumberFormat="1" applyFont="1" applyFill="1" applyBorder="1" applyAlignment="1">
      <alignment horizontal="center" vertical="center" wrapText="1"/>
    </xf>
    <xf numFmtId="2" fontId="20" fillId="22" borderId="10" xfId="0" applyNumberFormat="1" applyFont="1" applyFill="1" applyBorder="1" applyAlignment="1">
      <alignment horizontal="center" vertical="center" wrapText="1"/>
    </xf>
    <xf numFmtId="2" fontId="0" fillId="26" borderId="10" xfId="0" applyNumberFormat="1" applyFont="1" applyFill="1" applyBorder="1" applyAlignment="1">
      <alignment horizontal="center" vertical="center" wrapText="1"/>
    </xf>
    <xf numFmtId="2" fontId="20" fillId="26" borderId="10" xfId="0" applyNumberFormat="1" applyFont="1" applyFill="1" applyBorder="1" applyAlignment="1">
      <alignment horizontal="center" vertical="center" wrapText="1"/>
    </xf>
    <xf numFmtId="0" fontId="18" fillId="24" borderId="10" xfId="0" applyFont="1" applyFill="1" applyBorder="1" applyAlignment="1">
      <alignment horizontal="center" vertical="center" wrapText="1"/>
    </xf>
    <xf numFmtId="2" fontId="12" fillId="0" borderId="10" xfId="0" applyNumberFormat="1" applyFont="1" applyBorder="1" applyAlignment="1">
      <alignment horizontal="center" vertical="center"/>
    </xf>
    <xf numFmtId="0" fontId="0" fillId="0" borderId="10" xfId="0" applyFont="1" applyBorder="1" applyAlignment="1">
      <alignment horizontal="center" vertical="center"/>
    </xf>
    <xf numFmtId="2" fontId="12" fillId="0" borderId="10" xfId="49" applyNumberFormat="1" applyFont="1" applyFill="1" applyBorder="1" applyAlignment="1">
      <alignment horizontal="center" vertical="center" wrapText="1"/>
    </xf>
    <xf numFmtId="0" fontId="18" fillId="24" borderId="25" xfId="0" applyFont="1" applyFill="1" applyBorder="1" applyAlignment="1">
      <alignment horizontal="justify" vertical="center" wrapText="1"/>
    </xf>
    <xf numFmtId="0" fontId="18" fillId="24" borderId="0" xfId="0" applyFont="1" applyFill="1" applyBorder="1" applyAlignment="1">
      <alignment horizontal="justify" vertical="center" wrapText="1"/>
    </xf>
    <xf numFmtId="0" fontId="7" fillId="24" borderId="38" xfId="0" applyFont="1" applyFill="1" applyBorder="1" applyAlignment="1">
      <alignment horizontal="justify" vertical="center" wrapText="1"/>
    </xf>
    <xf numFmtId="0" fontId="7" fillId="24" borderId="39" xfId="0" applyFont="1" applyFill="1" applyBorder="1" applyAlignment="1">
      <alignment horizontal="justify" vertical="center" wrapText="1"/>
    </xf>
    <xf numFmtId="0" fontId="12" fillId="0" borderId="10" xfId="0" applyFont="1" applyBorder="1" applyAlignment="1">
      <alignment horizontal="center" vertical="center"/>
    </xf>
    <xf numFmtId="43" fontId="7" fillId="0" borderId="41" xfId="49" applyFont="1" applyFill="1" applyBorder="1" applyAlignment="1">
      <alignment horizontal="justify" vertical="center" wrapText="1"/>
    </xf>
    <xf numFmtId="43" fontId="7" fillId="0" borderId="21" xfId="49" applyFont="1" applyFill="1" applyBorder="1" applyAlignment="1">
      <alignment horizontal="justify" vertical="center" wrapText="1"/>
    </xf>
    <xf numFmtId="43" fontId="7" fillId="0" borderId="42" xfId="49" applyFont="1" applyFill="1" applyBorder="1" applyAlignment="1">
      <alignment horizontal="justify" vertical="center" wrapText="1"/>
    </xf>
    <xf numFmtId="0" fontId="14" fillId="0" borderId="10" xfId="0" applyFont="1" applyBorder="1" applyAlignment="1">
      <alignment horizontal="center" vertical="center" wrapText="1"/>
    </xf>
    <xf numFmtId="2" fontId="12" fillId="0" borderId="10" xfId="0" applyNumberFormat="1" applyFont="1" applyFill="1" applyBorder="1" applyAlignment="1">
      <alignment horizontal="center" vertical="center"/>
    </xf>
    <xf numFmtId="0" fontId="18" fillId="0" borderId="10" xfId="0" applyFont="1" applyFill="1" applyBorder="1" applyAlignment="1">
      <alignment horizontal="center" vertical="center" wrapText="1"/>
    </xf>
    <xf numFmtId="197" fontId="17" fillId="0" borderId="10" xfId="49" applyNumberFormat="1" applyFont="1" applyFill="1" applyBorder="1" applyAlignment="1">
      <alignment horizontal="center" vertical="center" wrapText="1"/>
    </xf>
    <xf numFmtId="197" fontId="17" fillId="0" borderId="24" xfId="49" applyNumberFormat="1" applyFont="1" applyFill="1" applyBorder="1" applyAlignment="1">
      <alignment horizontal="center" vertical="center" wrapText="1"/>
    </xf>
    <xf numFmtId="197" fontId="17" fillId="0" borderId="26" xfId="49" applyNumberFormat="1" applyFont="1" applyFill="1" applyBorder="1" applyAlignment="1">
      <alignment horizontal="center" vertical="center" wrapText="1"/>
    </xf>
    <xf numFmtId="0" fontId="18" fillId="0" borderId="43" xfId="0" applyFont="1" applyFill="1" applyBorder="1" applyAlignment="1">
      <alignment horizontal="justify" vertical="center" wrapText="1"/>
    </xf>
    <xf numFmtId="0" fontId="18" fillId="0" borderId="26" xfId="0" applyFont="1" applyFill="1" applyBorder="1" applyAlignment="1">
      <alignment horizontal="justify" vertical="center" wrapText="1"/>
    </xf>
    <xf numFmtId="0" fontId="18" fillId="0" borderId="44"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18" fillId="0" borderId="10" xfId="0" applyFont="1" applyFill="1" applyBorder="1" applyAlignment="1">
      <alignment horizontal="justify" vertical="center" wrapText="1"/>
    </xf>
    <xf numFmtId="0" fontId="18" fillId="0" borderId="27" xfId="0" applyFont="1" applyFill="1" applyBorder="1" applyAlignment="1">
      <alignment horizontal="justify" vertical="center" wrapText="1"/>
    </xf>
    <xf numFmtId="0" fontId="7" fillId="0" borderId="23" xfId="0" applyFont="1" applyFill="1" applyBorder="1" applyAlignment="1">
      <alignment horizontal="justify" vertical="center" wrapText="1"/>
    </xf>
    <xf numFmtId="0" fontId="18" fillId="0" borderId="24" xfId="0" applyFont="1" applyFill="1" applyBorder="1" applyAlignment="1">
      <alignment horizontal="justify" vertical="center" wrapText="1"/>
    </xf>
    <xf numFmtId="0" fontId="18" fillId="0" borderId="41" xfId="0" applyFont="1" applyFill="1" applyBorder="1" applyAlignment="1">
      <alignment horizontal="justify" vertical="center" wrapText="1"/>
    </xf>
    <xf numFmtId="0" fontId="18" fillId="0" borderId="45" xfId="0" applyFont="1" applyFill="1" applyBorder="1" applyAlignment="1">
      <alignment horizontal="justify" vertical="center" wrapText="1"/>
    </xf>
    <xf numFmtId="0" fontId="18" fillId="0" borderId="32" xfId="0" applyFont="1" applyFill="1" applyBorder="1" applyAlignment="1">
      <alignment horizontal="justify" vertical="center" wrapText="1"/>
    </xf>
    <xf numFmtId="0" fontId="18" fillId="0" borderId="19" xfId="0" applyFont="1" applyFill="1" applyBorder="1" applyAlignment="1">
      <alignment horizontal="justify" vertical="center" wrapText="1"/>
    </xf>
    <xf numFmtId="0" fontId="18" fillId="0" borderId="11" xfId="0" applyFont="1" applyFill="1" applyBorder="1" applyAlignment="1">
      <alignment horizontal="justify" vertical="center" wrapText="1"/>
    </xf>
    <xf numFmtId="0" fontId="7" fillId="0" borderId="24" xfId="0" applyFont="1" applyFill="1" applyBorder="1" applyAlignment="1">
      <alignment horizontal="justify" vertical="center" wrapText="1"/>
    </xf>
    <xf numFmtId="0" fontId="7" fillId="0" borderId="41" xfId="0" applyFont="1" applyFill="1" applyBorder="1" applyAlignment="1">
      <alignment horizontal="justify" vertical="center" wrapText="1"/>
    </xf>
    <xf numFmtId="0" fontId="7" fillId="0" borderId="43" xfId="0" applyFont="1" applyFill="1" applyBorder="1" applyAlignment="1">
      <alignment horizontal="justify" vertical="center" wrapText="1"/>
    </xf>
    <xf numFmtId="0" fontId="7" fillId="24" borderId="23" xfId="0" applyFont="1" applyFill="1" applyBorder="1" applyAlignment="1">
      <alignment horizontal="justify" vertical="center" wrapText="1"/>
    </xf>
    <xf numFmtId="0" fontId="7" fillId="24" borderId="24" xfId="0" applyFont="1" applyFill="1" applyBorder="1" applyAlignment="1">
      <alignment horizontal="justify" vertical="center" wrapText="1"/>
    </xf>
    <xf numFmtId="0" fontId="7" fillId="24" borderId="41" xfId="0" applyFont="1" applyFill="1" applyBorder="1" applyAlignment="1">
      <alignment horizontal="justify" vertical="center" wrapText="1"/>
    </xf>
    <xf numFmtId="0" fontId="18" fillId="0" borderId="29" xfId="0" applyFont="1" applyFill="1" applyBorder="1" applyAlignment="1">
      <alignment horizontal="justify" vertical="center" wrapText="1"/>
    </xf>
    <xf numFmtId="0" fontId="0" fillId="0" borderId="20" xfId="0" applyFont="1" applyBorder="1" applyAlignment="1">
      <alignment horizontal="justify" vertical="center"/>
    </xf>
    <xf numFmtId="0" fontId="18" fillId="0" borderId="46" xfId="0" applyFont="1" applyFill="1" applyBorder="1" applyAlignment="1">
      <alignment horizontal="justify" vertical="center" wrapText="1"/>
    </xf>
    <xf numFmtId="0" fontId="18" fillId="0" borderId="47" xfId="0" applyFont="1" applyFill="1" applyBorder="1" applyAlignment="1">
      <alignment horizontal="justify" vertical="center" wrapText="1"/>
    </xf>
    <xf numFmtId="0" fontId="18" fillId="0" borderId="48" xfId="0" applyFont="1" applyFill="1" applyBorder="1" applyAlignment="1">
      <alignment horizontal="justify" vertical="center" wrapText="1"/>
    </xf>
    <xf numFmtId="0" fontId="18" fillId="24" borderId="29" xfId="0" applyFont="1" applyFill="1" applyBorder="1" applyAlignment="1">
      <alignment horizontal="justify" vertical="center" wrapText="1"/>
    </xf>
    <xf numFmtId="0" fontId="18" fillId="24" borderId="20" xfId="0" applyFont="1" applyFill="1" applyBorder="1" applyAlignment="1">
      <alignment horizontal="justify" vertical="center" wrapText="1"/>
    </xf>
    <xf numFmtId="2" fontId="13" fillId="16" borderId="10" xfId="0" applyNumberFormat="1" applyFont="1" applyFill="1" applyBorder="1" applyAlignment="1">
      <alignment horizontal="center" vertical="center"/>
    </xf>
    <xf numFmtId="0" fontId="12" fillId="16" borderId="10" xfId="0" applyFont="1" applyFill="1" applyBorder="1" applyAlignment="1">
      <alignment horizontal="center" vertical="center"/>
    </xf>
    <xf numFmtId="0" fontId="8" fillId="24" borderId="0" xfId="0" applyFont="1" applyFill="1" applyBorder="1" applyAlignment="1" applyProtection="1">
      <alignment horizontal="center" vertical="center" wrapText="1"/>
      <protection/>
    </xf>
    <xf numFmtId="0" fontId="8" fillId="24" borderId="0" xfId="0" applyFont="1" applyFill="1" applyBorder="1" applyAlignment="1" applyProtection="1">
      <alignment horizontal="center" vertical="center" wrapText="1"/>
      <protection/>
    </xf>
    <xf numFmtId="0" fontId="13" fillId="0" borderId="0" xfId="0" applyFont="1" applyBorder="1" applyAlignment="1">
      <alignment horizontal="center" vertical="center" wrapText="1"/>
    </xf>
    <xf numFmtId="0" fontId="13" fillId="16" borderId="49" xfId="0" applyFont="1" applyFill="1" applyBorder="1" applyAlignment="1">
      <alignment horizontal="center" vertical="center"/>
    </xf>
    <xf numFmtId="0" fontId="13" fillId="16" borderId="50" xfId="0" applyFont="1" applyFill="1" applyBorder="1" applyAlignment="1">
      <alignment horizontal="center" vertical="center"/>
    </xf>
    <xf numFmtId="43" fontId="7" fillId="16" borderId="24" xfId="49" applyFont="1" applyFill="1" applyBorder="1" applyAlignment="1">
      <alignment horizontal="center" vertical="center" wrapText="1"/>
    </xf>
    <xf numFmtId="43" fontId="7" fillId="16" borderId="26" xfId="49" applyFont="1" applyFill="1" applyBorder="1" applyAlignment="1">
      <alignment horizontal="center" vertical="center" wrapText="1"/>
    </xf>
    <xf numFmtId="0" fontId="1" fillId="16" borderId="10" xfId="0" applyFont="1" applyFill="1" applyBorder="1" applyAlignment="1">
      <alignment horizontal="center" vertical="center"/>
    </xf>
    <xf numFmtId="0" fontId="7" fillId="0" borderId="27" xfId="0" applyFont="1" applyFill="1" applyBorder="1" applyAlignment="1">
      <alignment horizontal="justify" vertical="center" wrapText="1"/>
    </xf>
    <xf numFmtId="0" fontId="13" fillId="16" borderId="11" xfId="0" applyFont="1" applyFill="1" applyBorder="1" applyAlignment="1">
      <alignment horizontal="center" vertical="center" wrapText="1"/>
    </xf>
    <xf numFmtId="0" fontId="13" fillId="16" borderId="21" xfId="0" applyFont="1" applyFill="1" applyBorder="1" applyAlignment="1">
      <alignment horizontal="center" vertical="center" wrapText="1"/>
    </xf>
    <xf numFmtId="0" fontId="13" fillId="16" borderId="42" xfId="0" applyFont="1" applyFill="1" applyBorder="1" applyAlignment="1">
      <alignment horizontal="center" vertical="center" wrapText="1"/>
    </xf>
    <xf numFmtId="0" fontId="13" fillId="16" borderId="20" xfId="0" applyFont="1" applyFill="1" applyBorder="1" applyAlignment="1">
      <alignment horizontal="center" vertical="center" wrapText="1"/>
    </xf>
    <xf numFmtId="0" fontId="13" fillId="16" borderId="51" xfId="0" applyFont="1" applyFill="1" applyBorder="1" applyAlignment="1">
      <alignment horizontal="center" vertical="center" wrapText="1"/>
    </xf>
    <xf numFmtId="0" fontId="7" fillId="0" borderId="11" xfId="0" applyFont="1" applyFill="1" applyBorder="1" applyAlignment="1">
      <alignment horizontal="justify" vertical="center" wrapText="1"/>
    </xf>
    <xf numFmtId="0" fontId="18" fillId="0" borderId="20" xfId="0" applyFont="1" applyFill="1" applyBorder="1" applyAlignment="1">
      <alignment horizontal="justify" vertical="center" wrapText="1"/>
    </xf>
    <xf numFmtId="0" fontId="18" fillId="0" borderId="51" xfId="0" applyFont="1" applyFill="1" applyBorder="1" applyAlignment="1">
      <alignment horizontal="justify" vertical="center" wrapText="1"/>
    </xf>
    <xf numFmtId="0" fontId="12" fillId="29" borderId="10" xfId="0" applyFont="1" applyFill="1" applyBorder="1" applyAlignment="1">
      <alignment horizontal="center" vertical="center"/>
    </xf>
    <xf numFmtId="197" fontId="14" fillId="0" borderId="10" xfId="49" applyNumberFormat="1" applyFont="1" applyFill="1" applyBorder="1" applyAlignment="1">
      <alignment horizontal="center" vertical="center" wrapText="1"/>
    </xf>
    <xf numFmtId="0" fontId="7" fillId="16" borderId="10" xfId="0" applyFont="1" applyFill="1" applyBorder="1" applyAlignment="1">
      <alignment horizontal="justify" vertical="center" wrapText="1"/>
    </xf>
    <xf numFmtId="0" fontId="7" fillId="0" borderId="45" xfId="0" applyFont="1" applyFill="1" applyBorder="1" applyAlignment="1">
      <alignment horizontal="justify" vertical="center" wrapText="1"/>
    </xf>
    <xf numFmtId="0" fontId="7" fillId="0" borderId="32" xfId="0" applyFont="1" applyFill="1" applyBorder="1" applyAlignment="1">
      <alignment horizontal="justify" vertical="center" wrapText="1"/>
    </xf>
    <xf numFmtId="0" fontId="7" fillId="0" borderId="19" xfId="0" applyFont="1" applyFill="1" applyBorder="1" applyAlignment="1">
      <alignment horizontal="justify" vertical="center" wrapText="1"/>
    </xf>
    <xf numFmtId="0" fontId="1" fillId="15" borderId="10"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1" fillId="29" borderId="10" xfId="0" applyFont="1" applyFill="1" applyBorder="1" applyAlignment="1">
      <alignment horizontal="center" vertical="center" wrapText="1"/>
    </xf>
    <xf numFmtId="0" fontId="16" fillId="24"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197" fontId="57" fillId="0" borderId="10" xfId="49" applyNumberFormat="1" applyFont="1" applyFill="1" applyBorder="1" applyAlignment="1">
      <alignment horizontal="center" vertical="center" wrapText="1"/>
    </xf>
    <xf numFmtId="197" fontId="18" fillId="0" borderId="10" xfId="49" applyNumberFormat="1" applyFont="1" applyFill="1" applyBorder="1" applyAlignment="1">
      <alignment horizontal="center" vertical="center" wrapText="1"/>
    </xf>
    <xf numFmtId="2" fontId="11" fillId="0" borderId="21" xfId="0" applyNumberFormat="1" applyFont="1" applyBorder="1" applyAlignment="1">
      <alignment horizontal="center" vertical="center" wrapText="1"/>
    </xf>
    <xf numFmtId="197" fontId="17" fillId="0" borderId="10" xfId="49" applyNumberFormat="1" applyFont="1" applyFill="1" applyBorder="1" applyAlignment="1">
      <alignment horizontal="center" vertical="center" wrapText="1"/>
    </xf>
    <xf numFmtId="0" fontId="61" fillId="0" borderId="10" xfId="0" applyFont="1" applyBorder="1" applyAlignment="1">
      <alignment horizontal="center" vertical="center" wrapText="1"/>
    </xf>
    <xf numFmtId="0" fontId="57" fillId="0" borderId="10" xfId="49" applyNumberFormat="1" applyFont="1" applyFill="1" applyBorder="1" applyAlignment="1">
      <alignment horizontal="center" vertical="center" wrapText="1"/>
    </xf>
    <xf numFmtId="0" fontId="61" fillId="24" borderId="10" xfId="0" applyFont="1" applyFill="1" applyBorder="1" applyAlignment="1">
      <alignment horizontal="center" vertical="center" wrapText="1"/>
    </xf>
    <xf numFmtId="0" fontId="61" fillId="0" borderId="10" xfId="0" applyFont="1" applyBorder="1" applyAlignment="1">
      <alignment horizontal="center" vertical="center"/>
    </xf>
    <xf numFmtId="0" fontId="57" fillId="0" borderId="10" xfId="49" applyNumberFormat="1" applyFont="1" applyFill="1" applyBorder="1" applyAlignment="1">
      <alignment horizontal="center" vertical="center" wrapText="1"/>
    </xf>
    <xf numFmtId="0" fontId="17" fillId="0" borderId="10" xfId="49" applyNumberFormat="1" applyFont="1" applyFill="1" applyBorder="1" applyAlignment="1">
      <alignment horizontal="center" vertical="center" wrapText="1"/>
    </xf>
    <xf numFmtId="0" fontId="61" fillId="24" borderId="10" xfId="0" applyFont="1" applyFill="1" applyBorder="1" applyAlignment="1">
      <alignment horizontal="center" vertical="center"/>
    </xf>
    <xf numFmtId="0" fontId="18" fillId="0" borderId="52" xfId="49" applyNumberFormat="1" applyFont="1" applyFill="1" applyBorder="1" applyAlignment="1">
      <alignment horizontal="justify" vertical="justify" wrapText="1"/>
    </xf>
    <xf numFmtId="0" fontId="18" fillId="0" borderId="53" xfId="49" applyNumberFormat="1" applyFont="1" applyFill="1" applyBorder="1" applyAlignment="1">
      <alignment horizontal="justify" vertical="justify" wrapText="1"/>
    </xf>
    <xf numFmtId="43" fontId="7" fillId="0" borderId="12" xfId="49" applyFont="1" applyFill="1" applyBorder="1" applyAlignment="1">
      <alignment horizontal="left" vertical="center" wrapText="1"/>
    </xf>
    <xf numFmtId="43" fontId="7" fillId="0" borderId="13" xfId="49" applyFont="1" applyFill="1" applyBorder="1" applyAlignment="1">
      <alignment horizontal="left" vertical="center" wrapText="1"/>
    </xf>
    <xf numFmtId="0" fontId="7" fillId="16" borderId="54" xfId="0" applyFont="1" applyFill="1" applyBorder="1" applyAlignment="1">
      <alignment horizontal="center" vertical="center" wrapText="1"/>
    </xf>
    <xf numFmtId="0" fontId="7" fillId="16" borderId="52" xfId="0" applyFont="1" applyFill="1" applyBorder="1" applyAlignment="1">
      <alignment horizontal="center" vertical="center" wrapText="1"/>
    </xf>
    <xf numFmtId="0" fontId="1" fillId="26" borderId="50" xfId="0" applyFont="1" applyFill="1" applyBorder="1" applyAlignment="1">
      <alignment horizontal="center" vertical="center" wrapText="1"/>
    </xf>
    <xf numFmtId="0" fontId="1" fillId="26" borderId="55" xfId="0" applyFont="1" applyFill="1" applyBorder="1" applyAlignment="1">
      <alignment horizontal="center" vertical="center" wrapText="1"/>
    </xf>
    <xf numFmtId="0" fontId="7" fillId="0" borderId="56" xfId="0" applyFont="1" applyFill="1" applyBorder="1" applyAlignment="1">
      <alignment horizontal="justify" vertical="center" wrapText="1"/>
    </xf>
    <xf numFmtId="0" fontId="7" fillId="0" borderId="25" xfId="0" applyFont="1" applyFill="1" applyBorder="1" applyAlignment="1">
      <alignment horizontal="justify" vertical="center" wrapText="1"/>
    </xf>
    <xf numFmtId="0" fontId="18" fillId="0" borderId="56" xfId="0" applyFont="1" applyFill="1" applyBorder="1" applyAlignment="1">
      <alignment horizontal="justify" vertical="center" wrapText="1"/>
    </xf>
    <xf numFmtId="0" fontId="18" fillId="0" borderId="25" xfId="0" applyFont="1" applyFill="1" applyBorder="1" applyAlignment="1">
      <alignment horizontal="justify" vertical="center" wrapText="1"/>
    </xf>
    <xf numFmtId="0" fontId="7" fillId="0" borderId="57" xfId="0" applyFont="1" applyFill="1" applyBorder="1" applyAlignment="1">
      <alignment horizontal="justify" vertical="center" wrapText="1"/>
    </xf>
    <xf numFmtId="0" fontId="7" fillId="0" borderId="33" xfId="0" applyFont="1" applyFill="1" applyBorder="1" applyAlignment="1">
      <alignment horizontal="justify" vertical="center" wrapText="1"/>
    </xf>
    <xf numFmtId="0" fontId="18" fillId="0" borderId="58" xfId="0" applyFont="1" applyFill="1" applyBorder="1" applyAlignment="1">
      <alignment horizontal="justify" vertical="center" wrapText="1"/>
    </xf>
    <xf numFmtId="0" fontId="7" fillId="0" borderId="59" xfId="0" applyFont="1" applyFill="1" applyBorder="1" applyAlignment="1">
      <alignment horizontal="justify" vertical="center" wrapText="1"/>
    </xf>
    <xf numFmtId="0" fontId="7" fillId="0" borderId="31" xfId="0" applyFont="1" applyFill="1" applyBorder="1" applyAlignment="1">
      <alignment horizontal="justify" vertical="center" wrapText="1"/>
    </xf>
    <xf numFmtId="0" fontId="7" fillId="0" borderId="60" xfId="0" applyFont="1" applyFill="1" applyBorder="1" applyAlignment="1">
      <alignment horizontal="justify" vertical="center" wrapText="1"/>
    </xf>
    <xf numFmtId="0" fontId="7" fillId="0" borderId="61" xfId="0" applyFont="1" applyFill="1" applyBorder="1" applyAlignment="1">
      <alignment horizontal="justify" vertical="center" wrapText="1"/>
    </xf>
    <xf numFmtId="0" fontId="7" fillId="0" borderId="21" xfId="0" applyFont="1" applyFill="1" applyBorder="1" applyAlignment="1">
      <alignment horizontal="justify" vertical="center" wrapText="1"/>
    </xf>
    <xf numFmtId="0" fontId="18" fillId="0" borderId="33" xfId="0" applyFont="1" applyFill="1" applyBorder="1" applyAlignment="1">
      <alignment horizontal="justify" vertical="center" wrapText="1"/>
    </xf>
    <xf numFmtId="0" fontId="18" fillId="0" borderId="22" xfId="0" applyFont="1" applyFill="1" applyBorder="1" applyAlignment="1">
      <alignment horizontal="justify" vertical="center" wrapText="1"/>
    </xf>
    <xf numFmtId="0" fontId="7" fillId="0" borderId="26" xfId="0" applyFont="1" applyFill="1" applyBorder="1" applyAlignment="1">
      <alignment horizontal="justify" vertical="center" wrapText="1"/>
    </xf>
    <xf numFmtId="0" fontId="7" fillId="0" borderId="44"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18" fillId="0" borderId="23" xfId="0" applyFont="1" applyFill="1" applyBorder="1" applyAlignment="1">
      <alignment horizontal="justify" vertical="center" wrapText="1"/>
    </xf>
    <xf numFmtId="0" fontId="7" fillId="0" borderId="31" xfId="0" applyFont="1" applyBorder="1" applyAlignment="1">
      <alignment horizontal="justify" vertical="center" wrapText="1"/>
    </xf>
    <xf numFmtId="0" fontId="7" fillId="0" borderId="21" xfId="0" applyFont="1" applyBorder="1" applyAlignment="1">
      <alignment horizontal="justify" vertical="center" wrapText="1"/>
    </xf>
    <xf numFmtId="2" fontId="12" fillId="16"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43" fontId="7" fillId="16" borderId="10" xfId="49" applyFont="1" applyFill="1" applyBorder="1" applyAlignment="1">
      <alignment horizontal="center" vertical="center" wrapText="1"/>
    </xf>
    <xf numFmtId="0" fontId="8" fillId="24" borderId="38" xfId="0" applyFont="1" applyFill="1" applyBorder="1" applyAlignment="1" applyProtection="1">
      <alignment horizontal="center" vertical="center" wrapText="1"/>
      <protection/>
    </xf>
    <xf numFmtId="0" fontId="8" fillId="24" borderId="39" xfId="0" applyFont="1" applyFill="1" applyBorder="1" applyAlignment="1" applyProtection="1">
      <alignment horizontal="center" vertical="center" wrapText="1"/>
      <protection/>
    </xf>
    <xf numFmtId="0" fontId="13" fillId="0" borderId="25" xfId="0" applyFont="1" applyBorder="1" applyAlignment="1">
      <alignment horizontal="center" vertical="center" wrapText="1"/>
    </xf>
    <xf numFmtId="0" fontId="1" fillId="4" borderId="50" xfId="0" applyFont="1" applyFill="1" applyBorder="1" applyAlignment="1">
      <alignment horizontal="center" vertical="center" wrapText="1"/>
    </xf>
    <xf numFmtId="0" fontId="1" fillId="4" borderId="55" xfId="0" applyFont="1" applyFill="1" applyBorder="1" applyAlignment="1">
      <alignment horizontal="center" vertical="center" wrapText="1"/>
    </xf>
    <xf numFmtId="0" fontId="11" fillId="29" borderId="50" xfId="0" applyFont="1" applyFill="1" applyBorder="1" applyAlignment="1">
      <alignment horizontal="center" vertical="center" wrapText="1"/>
    </xf>
    <xf numFmtId="0" fontId="11" fillId="29" borderId="55" xfId="0" applyFont="1" applyFill="1" applyBorder="1" applyAlignment="1">
      <alignment horizontal="center" vertical="center" wrapText="1"/>
    </xf>
    <xf numFmtId="0" fontId="1" fillId="15" borderId="50" xfId="0" applyFont="1" applyFill="1" applyBorder="1" applyAlignment="1">
      <alignment horizontal="center" vertical="center" wrapText="1"/>
    </xf>
    <xf numFmtId="0" fontId="1" fillId="15" borderId="55" xfId="0" applyFont="1" applyFill="1" applyBorder="1" applyAlignment="1">
      <alignment horizontal="center" vertical="center" wrapText="1"/>
    </xf>
    <xf numFmtId="0" fontId="14" fillId="0" borderId="10" xfId="49" applyNumberFormat="1" applyFont="1" applyFill="1" applyBorder="1" applyAlignment="1">
      <alignment horizontal="center" vertical="center" wrapText="1"/>
    </xf>
    <xf numFmtId="37" fontId="17" fillId="0" borderId="10" xfId="49" applyNumberFormat="1" applyFont="1" applyFill="1" applyBorder="1" applyAlignment="1">
      <alignment horizontal="center" vertical="center" wrapText="1"/>
    </xf>
    <xf numFmtId="0" fontId="18" fillId="0" borderId="62" xfId="0" applyFont="1" applyFill="1" applyBorder="1" applyAlignment="1">
      <alignment horizontal="center" vertical="center" wrapText="1"/>
    </xf>
    <xf numFmtId="0" fontId="18" fillId="0" borderId="63" xfId="0" applyFont="1" applyFill="1" applyBorder="1" applyAlignment="1">
      <alignment horizontal="center" vertical="center" wrapText="1"/>
    </xf>
    <xf numFmtId="0" fontId="18" fillId="0" borderId="0" xfId="0" applyFont="1" applyFill="1" applyBorder="1" applyAlignment="1">
      <alignment horizontal="justify" vertical="center" wrapText="1"/>
    </xf>
    <xf numFmtId="0" fontId="18" fillId="0" borderId="62" xfId="0" applyFont="1" applyFill="1" applyBorder="1" applyAlignment="1">
      <alignment horizontal="center" vertical="center"/>
    </xf>
    <xf numFmtId="0" fontId="18" fillId="0" borderId="64" xfId="0" applyFont="1" applyFill="1" applyBorder="1" applyAlignment="1">
      <alignment horizontal="center" vertical="center"/>
    </xf>
    <xf numFmtId="0" fontId="18" fillId="0" borderId="63" xfId="0" applyFont="1" applyFill="1" applyBorder="1" applyAlignment="1">
      <alignment horizontal="center" vertical="center"/>
    </xf>
    <xf numFmtId="0" fontId="18" fillId="0" borderId="28" xfId="0" applyFont="1" applyFill="1" applyBorder="1" applyAlignment="1">
      <alignment horizontal="justify" vertical="center" wrapText="1"/>
    </xf>
    <xf numFmtId="0" fontId="0" fillId="0" borderId="10" xfId="0" applyFont="1" applyFill="1" applyBorder="1" applyAlignment="1">
      <alignment horizontal="center" vertical="center"/>
    </xf>
    <xf numFmtId="0" fontId="18" fillId="0" borderId="64"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6" xfId="0" applyFont="1" applyFill="1" applyBorder="1" applyAlignment="1">
      <alignment horizontal="center" vertical="center"/>
    </xf>
    <xf numFmtId="0" fontId="7" fillId="16" borderId="10" xfId="0" applyFont="1" applyFill="1" applyBorder="1" applyAlignment="1">
      <alignment horizontal="center" vertical="center" wrapText="1"/>
    </xf>
    <xf numFmtId="0" fontId="5" fillId="0" borderId="19" xfId="0" applyFont="1" applyFill="1" applyBorder="1" applyAlignment="1">
      <alignment horizontal="justify" vertical="center" wrapText="1"/>
    </xf>
    <xf numFmtId="0" fontId="5" fillId="0" borderId="0" xfId="0" applyFont="1" applyFill="1" applyBorder="1" applyAlignment="1">
      <alignment horizontal="justify" vertical="center" wrapText="1"/>
    </xf>
    <xf numFmtId="43" fontId="7" fillId="0" borderId="10" xfId="49" applyFont="1" applyFill="1" applyBorder="1" applyAlignment="1">
      <alignment horizontal="left" vertical="center" wrapText="1"/>
    </xf>
    <xf numFmtId="0" fontId="18" fillId="0" borderId="10" xfId="49" applyNumberFormat="1" applyFont="1" applyFill="1" applyBorder="1" applyAlignment="1">
      <alignment horizontal="justify" vertical="justify" wrapText="1"/>
    </xf>
    <xf numFmtId="0" fontId="7" fillId="0" borderId="22" xfId="0" applyFont="1" applyFill="1" applyBorder="1" applyAlignment="1">
      <alignment horizontal="justify" vertical="center" wrapText="1"/>
    </xf>
    <xf numFmtId="0" fontId="7" fillId="0" borderId="28" xfId="0" applyFont="1" applyFill="1" applyBorder="1" applyAlignment="1">
      <alignment horizontal="justify" vertical="center" wrapText="1"/>
    </xf>
    <xf numFmtId="0" fontId="18" fillId="0" borderId="65" xfId="0" applyFont="1" applyFill="1" applyBorder="1" applyAlignment="1">
      <alignment horizontal="center" vertical="center" wrapText="1"/>
    </xf>
    <xf numFmtId="37" fontId="17" fillId="0" borderId="24" xfId="49" applyNumberFormat="1" applyFont="1" applyFill="1" applyBorder="1" applyAlignment="1">
      <alignment horizontal="center" vertical="center" wrapText="1"/>
    </xf>
    <xf numFmtId="37" fontId="17" fillId="0" borderId="26" xfId="49" applyNumberFormat="1" applyFont="1" applyFill="1" applyBorder="1" applyAlignment="1">
      <alignment horizontal="center" vertical="center" wrapText="1"/>
    </xf>
    <xf numFmtId="197" fontId="17" fillId="24" borderId="24" xfId="49" applyNumberFormat="1" applyFont="1" applyFill="1" applyBorder="1" applyAlignment="1">
      <alignment horizontal="center" vertical="center" wrapText="1"/>
    </xf>
    <xf numFmtId="197" fontId="17" fillId="24" borderId="32" xfId="49" applyNumberFormat="1" applyFont="1" applyFill="1" applyBorder="1" applyAlignment="1">
      <alignment horizontal="center" vertical="center" wrapText="1"/>
    </xf>
    <xf numFmtId="197" fontId="17" fillId="24" borderId="26" xfId="49" applyNumberFormat="1" applyFont="1" applyFill="1" applyBorder="1" applyAlignment="1">
      <alignment horizontal="center" vertical="center" wrapText="1"/>
    </xf>
    <xf numFmtId="0" fontId="13" fillId="16" borderId="10" xfId="0" applyFont="1" applyFill="1" applyBorder="1" applyAlignment="1">
      <alignment horizontal="justify" vertical="center" wrapText="1"/>
    </xf>
    <xf numFmtId="0" fontId="25" fillId="16" borderId="33" xfId="0" applyFont="1" applyFill="1" applyBorder="1" applyAlignment="1">
      <alignment horizontal="center" vertical="center" wrapText="1"/>
    </xf>
    <xf numFmtId="0" fontId="25" fillId="16" borderId="22" xfId="0" applyFont="1" applyFill="1" applyBorder="1" applyAlignment="1">
      <alignment horizontal="center" vertical="center" wrapText="1"/>
    </xf>
    <xf numFmtId="0" fontId="25" fillId="16" borderId="28" xfId="0" applyFont="1" applyFill="1" applyBorder="1" applyAlignment="1">
      <alignment horizontal="center" vertical="center" wrapText="1"/>
    </xf>
    <xf numFmtId="0" fontId="8" fillId="24" borderId="17" xfId="0" applyFont="1" applyFill="1" applyBorder="1" applyAlignment="1" applyProtection="1">
      <alignment horizontal="center" vertical="center" wrapText="1"/>
      <protection/>
    </xf>
    <xf numFmtId="0" fontId="13" fillId="0" borderId="18" xfId="0" applyFont="1" applyBorder="1" applyAlignment="1">
      <alignment horizontal="center" vertical="center" wrapText="1"/>
    </xf>
    <xf numFmtId="0" fontId="7" fillId="0" borderId="20" xfId="0" applyFont="1" applyFill="1" applyBorder="1" applyAlignment="1">
      <alignment horizontal="justify" vertical="center" wrapText="1"/>
    </xf>
    <xf numFmtId="0" fontId="7" fillId="0" borderId="51" xfId="0" applyFont="1" applyFill="1" applyBorder="1" applyAlignment="1">
      <alignment horizontal="justify" vertical="center" wrapText="1"/>
    </xf>
    <xf numFmtId="0" fontId="12" fillId="16" borderId="30" xfId="0" applyFont="1" applyFill="1" applyBorder="1" applyAlignment="1">
      <alignment horizontal="center" vertical="center"/>
    </xf>
    <xf numFmtId="0" fontId="7" fillId="0" borderId="42" xfId="0" applyFont="1" applyFill="1" applyBorder="1" applyAlignment="1">
      <alignment horizontal="justify" vertical="center" wrapText="1"/>
    </xf>
    <xf numFmtId="0" fontId="1" fillId="20" borderId="50" xfId="0" applyFont="1" applyFill="1" applyBorder="1" applyAlignment="1">
      <alignment horizontal="center" vertical="center" wrapText="1"/>
    </xf>
    <xf numFmtId="0" fontId="1" fillId="20" borderId="55" xfId="0" applyFont="1" applyFill="1" applyBorder="1" applyAlignment="1">
      <alignment horizontal="center" vertical="center" wrapText="1"/>
    </xf>
    <xf numFmtId="0" fontId="13" fillId="16" borderId="30" xfId="0" applyFont="1" applyFill="1" applyBorder="1" applyAlignment="1">
      <alignment horizontal="center" vertical="center"/>
    </xf>
    <xf numFmtId="197" fontId="57" fillId="24" borderId="24" xfId="49" applyNumberFormat="1" applyFont="1" applyFill="1" applyBorder="1" applyAlignment="1">
      <alignment horizontal="center" vertical="center" wrapText="1"/>
    </xf>
    <xf numFmtId="197" fontId="57" fillId="24" borderId="32" xfId="49" applyNumberFormat="1" applyFont="1" applyFill="1" applyBorder="1" applyAlignment="1">
      <alignment horizontal="center" vertical="center" wrapText="1"/>
    </xf>
    <xf numFmtId="197" fontId="57" fillId="24" borderId="26" xfId="49" applyNumberFormat="1" applyFont="1" applyFill="1" applyBorder="1" applyAlignment="1">
      <alignment horizontal="center" vertical="center" wrapText="1"/>
    </xf>
    <xf numFmtId="197" fontId="14" fillId="24" borderId="24" xfId="49" applyNumberFormat="1" applyFont="1" applyFill="1" applyBorder="1" applyAlignment="1">
      <alignment horizontal="center" vertical="center" wrapText="1"/>
    </xf>
    <xf numFmtId="197" fontId="14" fillId="24" borderId="32" xfId="49" applyNumberFormat="1" applyFont="1" applyFill="1" applyBorder="1" applyAlignment="1">
      <alignment horizontal="center" vertical="center" wrapText="1"/>
    </xf>
    <xf numFmtId="197" fontId="14" fillId="24" borderId="26" xfId="49" applyNumberFormat="1" applyFont="1" applyFill="1" applyBorder="1" applyAlignment="1">
      <alignment horizontal="center" vertical="center" wrapText="1"/>
    </xf>
    <xf numFmtId="197" fontId="65" fillId="24" borderId="24" xfId="49" applyNumberFormat="1" applyFont="1" applyFill="1" applyBorder="1" applyAlignment="1">
      <alignment horizontal="center" vertical="center" wrapText="1"/>
    </xf>
    <xf numFmtId="197" fontId="57" fillId="24" borderId="24" xfId="49" applyNumberFormat="1" applyFont="1" applyFill="1" applyBorder="1" applyAlignment="1">
      <alignment horizontal="center" vertical="center" wrapText="1"/>
    </xf>
    <xf numFmtId="197" fontId="57" fillId="24" borderId="32" xfId="49" applyNumberFormat="1" applyFont="1" applyFill="1" applyBorder="1" applyAlignment="1">
      <alignment horizontal="center" vertical="center" wrapText="1"/>
    </xf>
    <xf numFmtId="197" fontId="57" fillId="24" borderId="26" xfId="49" applyNumberFormat="1" applyFont="1" applyFill="1" applyBorder="1" applyAlignment="1">
      <alignment horizontal="center" vertical="center" wrapText="1"/>
    </xf>
    <xf numFmtId="37" fontId="57" fillId="0" borderId="24" xfId="49" applyNumberFormat="1" applyFont="1" applyFill="1" applyBorder="1" applyAlignment="1">
      <alignment horizontal="center" vertical="center" wrapText="1"/>
    </xf>
    <xf numFmtId="37" fontId="57" fillId="0" borderId="26" xfId="49" applyNumberFormat="1" applyFont="1" applyFill="1" applyBorder="1" applyAlignment="1">
      <alignment horizontal="center" vertical="center" wrapText="1"/>
    </xf>
    <xf numFmtId="37" fontId="14" fillId="0" borderId="24" xfId="49" applyNumberFormat="1" applyFont="1" applyFill="1" applyBorder="1" applyAlignment="1">
      <alignment horizontal="center" vertical="center" wrapText="1"/>
    </xf>
    <xf numFmtId="37" fontId="14" fillId="0" borderId="26" xfId="49" applyNumberFormat="1" applyFont="1" applyFill="1" applyBorder="1" applyAlignment="1">
      <alignment horizontal="center" vertical="center" wrapText="1"/>
    </xf>
    <xf numFmtId="37" fontId="57" fillId="0" borderId="10" xfId="49" applyNumberFormat="1" applyFont="1" applyFill="1" applyBorder="1" applyAlignment="1">
      <alignment horizontal="center" vertical="center" wrapText="1"/>
    </xf>
    <xf numFmtId="37" fontId="14" fillId="0" borderId="10" xfId="49" applyNumberFormat="1"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4" xfId="0" applyFont="1" applyBorder="1" applyAlignment="1">
      <alignment horizontal="center" vertical="center"/>
    </xf>
    <xf numFmtId="0" fontId="0" fillId="0" borderId="32" xfId="0" applyFont="1" applyBorder="1" applyAlignment="1">
      <alignment horizontal="center" vertical="center"/>
    </xf>
    <xf numFmtId="0" fontId="0" fillId="0" borderId="26" xfId="0" applyFont="1" applyBorder="1" applyAlignment="1">
      <alignment horizontal="center" vertical="center"/>
    </xf>
    <xf numFmtId="0" fontId="0" fillId="0" borderId="24" xfId="0" applyFont="1" applyFill="1" applyBorder="1" applyAlignment="1">
      <alignment horizontal="center" vertical="center"/>
    </xf>
    <xf numFmtId="37" fontId="57" fillId="0" borderId="24" xfId="49" applyNumberFormat="1" applyFont="1" applyFill="1" applyBorder="1" applyAlignment="1">
      <alignment horizontal="center" vertical="center" wrapText="1"/>
    </xf>
    <xf numFmtId="37" fontId="57" fillId="0" borderId="26" xfId="49" applyNumberFormat="1" applyFont="1" applyFill="1" applyBorder="1" applyAlignment="1">
      <alignment horizontal="center" vertical="center" wrapText="1"/>
    </xf>
    <xf numFmtId="37" fontId="57" fillId="0" borderId="10" xfId="49" applyNumberFormat="1" applyFont="1" applyFill="1" applyBorder="1" applyAlignment="1">
      <alignment horizontal="center" vertical="center" wrapText="1"/>
    </xf>
    <xf numFmtId="1" fontId="57" fillId="0" borderId="10" xfId="49" applyNumberFormat="1" applyFont="1" applyFill="1" applyBorder="1" applyAlignment="1">
      <alignment horizontal="center" vertical="center" wrapText="1"/>
    </xf>
    <xf numFmtId="1" fontId="57" fillId="0" borderId="10" xfId="49" applyNumberFormat="1" applyFont="1" applyFill="1" applyBorder="1" applyAlignment="1">
      <alignment horizontal="center" vertical="center" wrapText="1"/>
    </xf>
    <xf numFmtId="1" fontId="17" fillId="24" borderId="10" xfId="49" applyNumberFormat="1" applyFont="1" applyFill="1" applyBorder="1" applyAlignment="1">
      <alignment horizontal="center" vertical="center" wrapText="1"/>
    </xf>
    <xf numFmtId="1" fontId="17" fillId="0" borderId="10" xfId="49" applyNumberFormat="1" applyFont="1" applyFill="1" applyBorder="1" applyAlignment="1">
      <alignment horizontal="center" vertical="center" wrapText="1"/>
    </xf>
    <xf numFmtId="0" fontId="8" fillId="24" borderId="25" xfId="0" applyFont="1" applyFill="1" applyBorder="1" applyAlignment="1" applyProtection="1">
      <alignment horizontal="center" vertical="center" wrapText="1"/>
      <protection/>
    </xf>
    <xf numFmtId="0" fontId="13" fillId="0" borderId="0" xfId="0" applyFont="1" applyAlignment="1">
      <alignment horizontal="center" vertical="center" wrapText="1"/>
    </xf>
    <xf numFmtId="0" fontId="25" fillId="16" borderId="27" xfId="0" applyFont="1" applyFill="1" applyBorder="1" applyAlignment="1">
      <alignment horizontal="center" vertical="center" wrapText="1"/>
    </xf>
    <xf numFmtId="0" fontId="13" fillId="16" borderId="27" xfId="0" applyFont="1" applyFill="1" applyBorder="1" applyAlignment="1">
      <alignment horizontal="justify" vertical="center" wrapText="1"/>
    </xf>
    <xf numFmtId="1" fontId="57" fillId="24" borderId="10" xfId="49" applyNumberFormat="1" applyFont="1" applyFill="1" applyBorder="1" applyAlignment="1">
      <alignment horizontal="center" vertical="center" wrapText="1"/>
    </xf>
    <xf numFmtId="0" fontId="0" fillId="0" borderId="10" xfId="0" applyFont="1" applyBorder="1" applyAlignment="1">
      <alignment horizontal="center" vertical="center"/>
    </xf>
    <xf numFmtId="1" fontId="12" fillId="24" borderId="10" xfId="49" applyNumberFormat="1" applyFont="1" applyFill="1" applyBorder="1" applyAlignment="1">
      <alignment horizontal="center" vertical="center" wrapText="1"/>
    </xf>
    <xf numFmtId="1" fontId="66" fillId="24" borderId="10" xfId="49" applyNumberFormat="1" applyFont="1" applyFill="1" applyBorder="1" applyAlignment="1">
      <alignment horizontal="center" vertical="center" wrapText="1"/>
    </xf>
    <xf numFmtId="1" fontId="12" fillId="0" borderId="10" xfId="49" applyNumberFormat="1" applyFont="1" applyFill="1" applyBorder="1" applyAlignment="1">
      <alignment horizontal="center" vertical="center" wrapText="1"/>
    </xf>
    <xf numFmtId="0" fontId="0" fillId="0" borderId="10" xfId="0" applyFont="1" applyFill="1" applyBorder="1" applyAlignment="1">
      <alignment horizontal="center" vertical="center"/>
    </xf>
    <xf numFmtId="1" fontId="57" fillId="24" borderId="10" xfId="49" applyNumberFormat="1" applyFont="1" applyFill="1" applyBorder="1" applyAlignment="1">
      <alignment horizontal="center" vertical="center" wrapText="1"/>
    </xf>
    <xf numFmtId="0" fontId="0" fillId="0" borderId="10" xfId="0" applyFont="1" applyBorder="1" applyAlignment="1">
      <alignment/>
    </xf>
    <xf numFmtId="187" fontId="21" fillId="4" borderId="10" xfId="49" applyNumberFormat="1" applyFont="1" applyFill="1" applyBorder="1" applyAlignment="1" applyProtection="1">
      <alignment horizontal="center" vertical="center" wrapText="1"/>
      <protection/>
    </xf>
    <xf numFmtId="1" fontId="7" fillId="0" borderId="24" xfId="49" applyNumberFormat="1" applyFont="1" applyFill="1" applyBorder="1" applyAlignment="1">
      <alignment horizontal="center" vertical="center" wrapText="1"/>
    </xf>
    <xf numFmtId="1" fontId="7" fillId="0" borderId="32" xfId="49" applyNumberFormat="1" applyFont="1" applyFill="1" applyBorder="1" applyAlignment="1">
      <alignment horizontal="center" vertical="center" wrapText="1"/>
    </xf>
    <xf numFmtId="1" fontId="7" fillId="0" borderId="26" xfId="49" applyNumberFormat="1" applyFont="1" applyFill="1" applyBorder="1" applyAlignment="1">
      <alignment horizontal="center" vertical="center" wrapText="1"/>
    </xf>
    <xf numFmtId="0" fontId="7" fillId="16" borderId="30" xfId="0" applyFont="1" applyFill="1" applyBorder="1" applyAlignment="1">
      <alignment horizontal="center" vertical="center" wrapText="1"/>
    </xf>
    <xf numFmtId="0" fontId="7" fillId="16" borderId="57" xfId="0" applyFont="1" applyFill="1" applyBorder="1" applyAlignment="1">
      <alignment horizontal="center" vertical="center" wrapText="1"/>
    </xf>
    <xf numFmtId="0" fontId="7" fillId="16" borderId="33" xfId="0" applyFont="1" applyFill="1" applyBorder="1" applyAlignment="1">
      <alignment horizontal="center" vertical="center" wrapText="1"/>
    </xf>
    <xf numFmtId="1" fontId="7" fillId="0" borderId="41" xfId="49" applyNumberFormat="1" applyFont="1" applyFill="1" applyBorder="1" applyAlignment="1">
      <alignment horizontal="center" vertical="center" wrapText="1"/>
    </xf>
    <xf numFmtId="1" fontId="7" fillId="0" borderId="19" xfId="49" applyNumberFormat="1" applyFont="1" applyFill="1" applyBorder="1" applyAlignment="1">
      <alignment horizontal="center" vertical="center" wrapText="1"/>
    </xf>
    <xf numFmtId="1" fontId="7" fillId="0" borderId="44" xfId="49" applyNumberFormat="1" applyFont="1" applyFill="1" applyBorder="1" applyAlignment="1">
      <alignment horizontal="center" vertical="center" wrapText="1"/>
    </xf>
    <xf numFmtId="0" fontId="7" fillId="0" borderId="27"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49" fontId="18" fillId="0" borderId="11" xfId="0" applyNumberFormat="1" applyFont="1" applyFill="1" applyBorder="1" applyAlignment="1">
      <alignment horizontal="justify" vertical="center" wrapText="1"/>
    </xf>
    <xf numFmtId="49" fontId="18" fillId="0" borderId="10" xfId="0" applyNumberFormat="1" applyFont="1" applyFill="1" applyBorder="1" applyAlignment="1">
      <alignment horizontal="justify" vertical="center" wrapText="1"/>
    </xf>
    <xf numFmtId="1" fontId="17" fillId="0" borderId="41" xfId="0" applyNumberFormat="1" applyFont="1" applyFill="1" applyBorder="1" applyAlignment="1">
      <alignment horizontal="center" vertical="center" wrapText="1"/>
    </xf>
    <xf numFmtId="1" fontId="17" fillId="0" borderId="19" xfId="0" applyNumberFormat="1" applyFont="1" applyFill="1" applyBorder="1" applyAlignment="1">
      <alignment horizontal="center" vertical="center" wrapText="1"/>
    </xf>
    <xf numFmtId="49" fontId="18" fillId="0" borderId="33" xfId="0" applyNumberFormat="1" applyFont="1" applyFill="1" applyBorder="1" applyAlignment="1">
      <alignment horizontal="justify" vertical="center" wrapText="1"/>
    </xf>
    <xf numFmtId="0" fontId="0" fillId="0" borderId="28" xfId="0" applyFont="1" applyFill="1" applyBorder="1" applyAlignment="1">
      <alignment/>
    </xf>
    <xf numFmtId="1" fontId="17" fillId="0" borderId="44" xfId="0" applyNumberFormat="1" applyFont="1" applyFill="1" applyBorder="1" applyAlignment="1">
      <alignment horizontal="center" vertical="center" wrapText="1"/>
    </xf>
    <xf numFmtId="0" fontId="18" fillId="0" borderId="10" xfId="0" applyFont="1" applyFill="1" applyBorder="1" applyAlignment="1">
      <alignment vertical="center" wrapText="1"/>
    </xf>
    <xf numFmtId="1" fontId="7" fillId="0" borderId="41" xfId="0" applyNumberFormat="1" applyFont="1" applyFill="1" applyBorder="1" applyAlignment="1">
      <alignment horizontal="center" vertical="center" wrapText="1"/>
    </xf>
    <xf numFmtId="1" fontId="7" fillId="0" borderId="44" xfId="0" applyNumberFormat="1" applyFont="1" applyFill="1" applyBorder="1" applyAlignment="1">
      <alignment horizontal="center" vertical="center" wrapText="1"/>
    </xf>
    <xf numFmtId="0" fontId="18" fillId="0" borderId="31" xfId="0" applyNumberFormat="1" applyFont="1" applyBorder="1" applyAlignment="1">
      <alignment horizontal="justify" vertical="center" wrapText="1"/>
    </xf>
    <xf numFmtId="0" fontId="18" fillId="0" borderId="21" xfId="0" applyNumberFormat="1" applyFont="1" applyBorder="1" applyAlignment="1">
      <alignment horizontal="justify" vertical="center" wrapText="1"/>
    </xf>
    <xf numFmtId="0" fontId="18" fillId="0" borderId="42" xfId="0" applyNumberFormat="1" applyFont="1" applyBorder="1" applyAlignment="1">
      <alignment horizontal="justify" vertical="center" wrapText="1"/>
    </xf>
    <xf numFmtId="49" fontId="18" fillId="0" borderId="25" xfId="0" applyNumberFormat="1" applyFont="1" applyBorder="1" applyAlignment="1">
      <alignment horizontal="justify" vertical="center" wrapText="1"/>
    </xf>
    <xf numFmtId="49" fontId="18" fillId="0" borderId="0" xfId="0" applyNumberFormat="1" applyFont="1" applyBorder="1" applyAlignment="1">
      <alignment horizontal="justify" vertical="center" wrapText="1"/>
    </xf>
    <xf numFmtId="49" fontId="18" fillId="0" borderId="66" xfId="0" applyNumberFormat="1" applyFont="1" applyBorder="1" applyAlignment="1">
      <alignment horizontal="justify" vertical="center" wrapText="1"/>
    </xf>
    <xf numFmtId="0" fontId="7" fillId="0" borderId="35" xfId="0" applyFont="1" applyFill="1" applyBorder="1" applyAlignment="1">
      <alignment horizontal="justify" vertical="center" wrapText="1"/>
    </xf>
    <xf numFmtId="0" fontId="18" fillId="0" borderId="36" xfId="0" applyFont="1" applyFill="1" applyBorder="1" applyAlignment="1">
      <alignment horizontal="justify" vertical="center" wrapText="1"/>
    </xf>
    <xf numFmtId="0" fontId="18" fillId="0" borderId="67" xfId="0" applyFont="1" applyFill="1" applyBorder="1" applyAlignment="1">
      <alignment horizontal="justify" vertical="center" wrapText="1"/>
    </xf>
    <xf numFmtId="49" fontId="18" fillId="0" borderId="31" xfId="0" applyNumberFormat="1" applyFont="1" applyBorder="1" applyAlignment="1">
      <alignment horizontal="justify" vertical="center" wrapText="1"/>
    </xf>
    <xf numFmtId="49" fontId="18" fillId="0" borderId="21" xfId="0" applyNumberFormat="1" applyFont="1" applyBorder="1" applyAlignment="1">
      <alignment horizontal="justify" vertical="center" wrapText="1"/>
    </xf>
    <xf numFmtId="49" fontId="18" fillId="0" borderId="42" xfId="0" applyNumberFormat="1" applyFont="1" applyBorder="1" applyAlignment="1">
      <alignment horizontal="justify" vertical="center" wrapText="1"/>
    </xf>
    <xf numFmtId="0" fontId="7" fillId="0" borderId="42" xfId="0" applyFont="1" applyBorder="1" applyAlignment="1">
      <alignment horizontal="justify" vertical="center" wrapText="1"/>
    </xf>
    <xf numFmtId="0" fontId="18" fillId="0" borderId="21" xfId="0" applyFont="1" applyFill="1" applyBorder="1" applyAlignment="1">
      <alignment horizontal="justify" vertical="center" wrapText="1"/>
    </xf>
    <xf numFmtId="0" fontId="18" fillId="0" borderId="42" xfId="0" applyFont="1" applyFill="1" applyBorder="1" applyAlignment="1">
      <alignment horizontal="justify"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 fontId="18" fillId="0" borderId="10" xfId="0" applyNumberFormat="1" applyFont="1" applyFill="1" applyBorder="1" applyAlignment="1">
      <alignment horizontal="center" vertical="center" wrapText="1"/>
    </xf>
    <xf numFmtId="1" fontId="18" fillId="0" borderId="10" xfId="51" applyNumberFormat="1" applyFont="1" applyFill="1" applyBorder="1" applyAlignment="1">
      <alignment horizontal="center" vertical="center" wrapText="1"/>
    </xf>
    <xf numFmtId="1" fontId="18" fillId="0" borderId="41" xfId="49" applyNumberFormat="1" applyFont="1" applyFill="1" applyBorder="1" applyAlignment="1">
      <alignment horizontal="center" vertical="center" wrapText="1"/>
    </xf>
    <xf numFmtId="1" fontId="18" fillId="0" borderId="19" xfId="49" applyNumberFormat="1" applyFont="1" applyFill="1" applyBorder="1" applyAlignment="1">
      <alignment horizontal="center" vertical="center" wrapText="1"/>
    </xf>
    <xf numFmtId="1" fontId="18" fillId="0" borderId="44" xfId="49" applyNumberFormat="1" applyFont="1" applyFill="1" applyBorder="1" applyAlignment="1">
      <alignment horizontal="center" vertical="center" wrapText="1"/>
    </xf>
    <xf numFmtId="1" fontId="57" fillId="0" borderId="41" xfId="0" applyNumberFormat="1" applyFont="1" applyFill="1" applyBorder="1" applyAlignment="1">
      <alignment horizontal="center" vertical="center" wrapText="1"/>
    </xf>
    <xf numFmtId="1" fontId="57" fillId="0" borderId="19" xfId="0" applyNumberFormat="1" applyFont="1" applyFill="1" applyBorder="1" applyAlignment="1">
      <alignment horizontal="center" vertical="center" wrapText="1"/>
    </xf>
    <xf numFmtId="0" fontId="0" fillId="0" borderId="24" xfId="0" applyFont="1" applyFill="1" applyBorder="1" applyAlignment="1">
      <alignment horizontal="center" vertical="center"/>
    </xf>
    <xf numFmtId="1" fontId="57" fillId="0" borderId="44" xfId="0" applyNumberFormat="1" applyFont="1" applyFill="1" applyBorder="1" applyAlignment="1">
      <alignment horizontal="center" vertical="center" wrapText="1"/>
    </xf>
    <xf numFmtId="1" fontId="57" fillId="0" borderId="24" xfId="0" applyNumberFormat="1" applyFont="1" applyFill="1" applyBorder="1" applyAlignment="1">
      <alignment horizontal="center" vertical="center" wrapText="1"/>
    </xf>
    <xf numFmtId="1" fontId="57" fillId="0" borderId="32" xfId="0" applyNumberFormat="1" applyFont="1" applyFill="1" applyBorder="1" applyAlignment="1">
      <alignment horizontal="center" vertical="center" wrapText="1"/>
    </xf>
    <xf numFmtId="1" fontId="57" fillId="0" borderId="26" xfId="0" applyNumberFormat="1" applyFont="1" applyFill="1" applyBorder="1" applyAlignment="1">
      <alignment horizontal="center" vertical="center" wrapText="1"/>
    </xf>
    <xf numFmtId="2" fontId="1" fillId="16" borderId="10" xfId="0" applyNumberFormat="1" applyFont="1" applyFill="1" applyBorder="1" applyAlignment="1">
      <alignment horizontal="center" vertical="center"/>
    </xf>
    <xf numFmtId="0" fontId="0" fillId="16" borderId="10" xfId="0" applyFont="1" applyFill="1" applyBorder="1" applyAlignment="1">
      <alignment horizontal="center" vertical="center" wrapText="1"/>
    </xf>
    <xf numFmtId="0" fontId="0" fillId="16" borderId="10" xfId="0" applyFont="1" applyFill="1" applyBorder="1" applyAlignment="1">
      <alignment horizontal="center" vertical="center"/>
    </xf>
    <xf numFmtId="1" fontId="57" fillId="0" borderId="10" xfId="0" applyNumberFormat="1" applyFont="1" applyFill="1" applyBorder="1" applyAlignment="1">
      <alignment horizontal="center" vertical="center" wrapText="1"/>
    </xf>
    <xf numFmtId="0" fontId="0" fillId="0" borderId="26" xfId="0" applyFont="1" applyFill="1" applyBorder="1" applyAlignment="1">
      <alignment horizontal="center" vertical="center"/>
    </xf>
    <xf numFmtId="1" fontId="18" fillId="0" borderId="41" xfId="0" applyNumberFormat="1" applyFont="1" applyFill="1" applyBorder="1" applyAlignment="1">
      <alignment horizontal="center" vertical="center" wrapText="1"/>
    </xf>
    <xf numFmtId="1" fontId="18" fillId="0" borderId="44" xfId="0" applyNumberFormat="1" applyFont="1" applyFill="1" applyBorder="1" applyAlignment="1">
      <alignment horizontal="center" vertical="center" wrapText="1"/>
    </xf>
    <xf numFmtId="1" fontId="18" fillId="0" borderId="24" xfId="51" applyNumberFormat="1" applyFont="1" applyFill="1" applyBorder="1" applyAlignment="1">
      <alignment horizontal="center" vertical="center" wrapText="1"/>
    </xf>
    <xf numFmtId="1" fontId="18" fillId="0" borderId="32" xfId="51" applyNumberFormat="1" applyFont="1" applyFill="1" applyBorder="1" applyAlignment="1">
      <alignment horizontal="center" vertical="center" wrapText="1"/>
    </xf>
    <xf numFmtId="1" fontId="18" fillId="0" borderId="26" xfId="51" applyNumberFormat="1" applyFont="1" applyFill="1" applyBorder="1" applyAlignment="1">
      <alignment horizontal="center" vertical="center" wrapText="1"/>
    </xf>
    <xf numFmtId="1" fontId="18" fillId="0" borderId="24" xfId="49" applyNumberFormat="1" applyFont="1" applyFill="1" applyBorder="1" applyAlignment="1">
      <alignment horizontal="center" vertical="center" wrapText="1"/>
    </xf>
    <xf numFmtId="1" fontId="18" fillId="0" borderId="32" xfId="49" applyNumberFormat="1" applyFont="1" applyFill="1" applyBorder="1" applyAlignment="1">
      <alignment horizontal="center" vertical="center" wrapText="1"/>
    </xf>
    <xf numFmtId="1" fontId="18" fillId="0" borderId="26" xfId="49" applyNumberFormat="1" applyFont="1" applyFill="1" applyBorder="1" applyAlignment="1">
      <alignment horizontal="center" vertical="center" wrapText="1"/>
    </xf>
    <xf numFmtId="1" fontId="18" fillId="0" borderId="24" xfId="0" applyNumberFormat="1" applyFont="1" applyFill="1" applyBorder="1" applyAlignment="1">
      <alignment horizontal="center" vertical="center" wrapText="1"/>
    </xf>
    <xf numFmtId="1" fontId="18" fillId="0" borderId="26" xfId="0" applyNumberFormat="1" applyFont="1" applyFill="1" applyBorder="1" applyAlignment="1">
      <alignment horizontal="center" vertical="center" wrapText="1"/>
    </xf>
    <xf numFmtId="1" fontId="57" fillId="0" borderId="24" xfId="0" applyNumberFormat="1" applyFont="1" applyFill="1" applyBorder="1" applyAlignment="1">
      <alignment horizontal="center" vertical="center" wrapText="1"/>
    </xf>
    <xf numFmtId="1" fontId="57" fillId="0" borderId="32" xfId="0" applyNumberFormat="1" applyFont="1" applyFill="1" applyBorder="1" applyAlignment="1">
      <alignment horizontal="center" vertical="center" wrapText="1"/>
    </xf>
    <xf numFmtId="1" fontId="57" fillId="0" borderId="26" xfId="0" applyNumberFormat="1" applyFont="1" applyFill="1" applyBorder="1" applyAlignment="1">
      <alignment horizontal="center" vertical="center" wrapText="1"/>
    </xf>
    <xf numFmtId="1" fontId="18" fillId="0" borderId="10" xfId="49" applyNumberFormat="1" applyFont="1" applyFill="1" applyBorder="1" applyAlignment="1">
      <alignment horizontal="center" vertical="center" wrapText="1"/>
    </xf>
    <xf numFmtId="208" fontId="21" fillId="24" borderId="10" xfId="0" applyNumberFormat="1" applyFont="1" applyFill="1" applyBorder="1" applyAlignment="1">
      <alignment horizontal="center" vertical="center" wrapText="1"/>
    </xf>
    <xf numFmtId="2" fontId="11" fillId="0" borderId="0" xfId="0" applyNumberFormat="1" applyFont="1" applyBorder="1" applyAlignment="1">
      <alignment vertical="center" wrapText="1"/>
    </xf>
    <xf numFmtId="2" fontId="14" fillId="0" borderId="0" xfId="0" applyNumberFormat="1" applyFont="1" applyBorder="1" applyAlignment="1">
      <alignment horizontal="center" vertical="center" wrapText="1"/>
    </xf>
    <xf numFmtId="0" fontId="57" fillId="24" borderId="0" xfId="0" applyFont="1" applyFill="1" applyBorder="1" applyAlignment="1">
      <alignment horizontal="center" vertical="center" wrapText="1"/>
    </xf>
    <xf numFmtId="0" fontId="5" fillId="24" borderId="0" xfId="0" applyFont="1" applyFill="1" applyBorder="1" applyAlignment="1">
      <alignment horizontal="center" vertical="center" wrapText="1"/>
    </xf>
    <xf numFmtId="2" fontId="21" fillId="0" borderId="21" xfId="0" applyNumberFormat="1" applyFont="1" applyBorder="1" applyAlignment="1">
      <alignment horizontal="center" vertical="center" wrapText="1"/>
    </xf>
    <xf numFmtId="2" fontId="21" fillId="0" borderId="21" xfId="0" applyNumberFormat="1" applyFont="1" applyBorder="1" applyAlignment="1">
      <alignment vertical="center" wrapText="1"/>
    </xf>
    <xf numFmtId="2" fontId="21" fillId="0" borderId="21" xfId="0" applyNumberFormat="1" applyFont="1" applyBorder="1" applyAlignment="1">
      <alignment horizontal="center" vertical="center" wrapText="1"/>
    </xf>
    <xf numFmtId="2" fontId="21" fillId="0" borderId="0" xfId="0" applyNumberFormat="1" applyFont="1" applyBorder="1" applyAlignment="1">
      <alignment vertical="center" wrapText="1"/>
    </xf>
    <xf numFmtId="1" fontId="21" fillId="24" borderId="22" xfId="0" applyNumberFormat="1" applyFont="1" applyFill="1" applyBorder="1" applyAlignment="1">
      <alignment horizontal="center" vertical="center" wrapText="1"/>
    </xf>
    <xf numFmtId="1" fontId="21" fillId="24" borderId="22" xfId="0" applyNumberFormat="1" applyFont="1" applyFill="1" applyBorder="1" applyAlignment="1" quotePrefix="1">
      <alignment horizontal="center" vertical="center" wrapText="1"/>
    </xf>
    <xf numFmtId="0" fontId="32" fillId="24" borderId="38" xfId="0" applyFont="1" applyFill="1" applyBorder="1" applyAlignment="1" applyProtection="1">
      <alignment horizontal="center" vertical="center" wrapText="1"/>
      <protection/>
    </xf>
    <xf numFmtId="0" fontId="15" fillId="24" borderId="41" xfId="0" applyFont="1" applyFill="1" applyBorder="1" applyAlignment="1" applyProtection="1">
      <alignment horizontal="center" vertical="center" wrapText="1"/>
      <protection/>
    </xf>
    <xf numFmtId="0" fontId="15" fillId="24" borderId="21" xfId="0" applyFont="1" applyFill="1" applyBorder="1" applyAlignment="1" applyProtection="1">
      <alignment horizontal="center" vertical="center" wrapText="1"/>
      <protection/>
    </xf>
    <xf numFmtId="0" fontId="15" fillId="24" borderId="42" xfId="0" applyFont="1" applyFill="1" applyBorder="1" applyAlignment="1" applyProtection="1">
      <alignment horizontal="center" vertical="center" wrapText="1"/>
      <protection/>
    </xf>
    <xf numFmtId="2" fontId="17" fillId="24" borderId="19" xfId="0" applyNumberFormat="1" applyFont="1" applyFill="1" applyBorder="1" applyAlignment="1">
      <alignment horizontal="center" vertical="center" wrapText="1"/>
    </xf>
    <xf numFmtId="2" fontId="17" fillId="24" borderId="66" xfId="0" applyNumberFormat="1" applyFont="1" applyFill="1" applyBorder="1" applyAlignment="1">
      <alignment horizontal="center" vertical="center" wrapText="1"/>
    </xf>
    <xf numFmtId="2" fontId="7" fillId="24" borderId="19" xfId="0" applyNumberFormat="1" applyFont="1" applyFill="1" applyBorder="1" applyAlignment="1">
      <alignment horizontal="center" vertical="center" wrapText="1"/>
    </xf>
    <xf numFmtId="2" fontId="7" fillId="24" borderId="66" xfId="0" applyNumberFormat="1" applyFont="1" applyFill="1" applyBorder="1" applyAlignment="1">
      <alignment horizontal="center" vertical="center" wrapText="1"/>
    </xf>
    <xf numFmtId="2" fontId="7" fillId="24" borderId="44" xfId="0" applyNumberFormat="1" applyFont="1" applyFill="1" applyBorder="1" applyAlignment="1">
      <alignment horizontal="center" vertical="center" wrapText="1"/>
    </xf>
    <xf numFmtId="2" fontId="7" fillId="24" borderId="51" xfId="0" applyNumberFormat="1" applyFont="1" applyFill="1" applyBorder="1" applyAlignment="1">
      <alignment horizontal="center" vertical="center" wrapText="1"/>
    </xf>
    <xf numFmtId="0" fontId="31" fillId="24" borderId="0" xfId="0" applyFont="1" applyFill="1" applyBorder="1" applyAlignment="1" applyProtection="1">
      <alignment horizontal="center" vertical="center" wrapText="1"/>
      <protection/>
    </xf>
    <xf numFmtId="0" fontId="27" fillId="24" borderId="20" xfId="0" applyFont="1" applyFill="1" applyBorder="1" applyAlignment="1" applyProtection="1">
      <alignment horizontal="center" vertical="center" wrapText="1"/>
      <protection/>
    </xf>
    <xf numFmtId="0" fontId="1" fillId="4" borderId="26" xfId="0" applyFont="1" applyFill="1" applyBorder="1" applyAlignment="1">
      <alignment horizontal="center" vertical="center" wrapText="1"/>
    </xf>
    <xf numFmtId="0" fontId="10" fillId="0" borderId="19" xfId="0" applyFont="1" applyBorder="1" applyAlignment="1">
      <alignment vertical="center"/>
    </xf>
    <xf numFmtId="2" fontId="10" fillId="0" borderId="19" xfId="0" applyNumberFormat="1" applyFont="1" applyBorder="1" applyAlignment="1">
      <alignment vertical="center"/>
    </xf>
    <xf numFmtId="2" fontId="21" fillId="0" borderId="10" xfId="0" applyNumberFormat="1" applyFont="1" applyFill="1" applyBorder="1" applyAlignment="1">
      <alignment horizontal="center" vertical="center" wrapText="1"/>
    </xf>
    <xf numFmtId="2" fontId="21" fillId="0" borderId="27" xfId="0" applyNumberFormat="1" applyFont="1" applyFill="1" applyBorder="1" applyAlignment="1">
      <alignment horizontal="center" vertical="center" wrapText="1"/>
    </xf>
    <xf numFmtId="2" fontId="21" fillId="0" borderId="22" xfId="0" applyNumberFormat="1" applyFont="1" applyFill="1" applyBorder="1" applyAlignment="1">
      <alignment horizontal="center" vertical="center" wrapText="1"/>
    </xf>
    <xf numFmtId="2" fontId="21" fillId="0" borderId="28" xfId="0" applyNumberFormat="1" applyFont="1" applyFill="1" applyBorder="1" applyAlignment="1">
      <alignment horizontal="center" vertical="center" wrapText="1"/>
    </xf>
    <xf numFmtId="0" fontId="7" fillId="0" borderId="2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5" fillId="24" borderId="68" xfId="0" applyFont="1" applyFill="1" applyBorder="1" applyAlignment="1" applyProtection="1">
      <alignment horizontal="center" vertical="center" wrapText="1"/>
      <protection/>
    </xf>
    <xf numFmtId="0" fontId="15" fillId="24" borderId="69" xfId="0" applyFont="1" applyFill="1" applyBorder="1" applyAlignment="1" applyProtection="1">
      <alignment horizontal="center" vertical="center" wrapText="1"/>
      <protection/>
    </xf>
    <xf numFmtId="0" fontId="15" fillId="24" borderId="70" xfId="0" applyFont="1" applyFill="1" applyBorder="1" applyAlignment="1" applyProtection="1">
      <alignment horizontal="center" vertical="center" wrapText="1"/>
      <protection/>
    </xf>
    <xf numFmtId="0" fontId="7" fillId="24" borderId="0" xfId="0" applyFont="1" applyFill="1" applyBorder="1" applyAlignment="1" applyProtection="1">
      <alignment horizontal="center" vertical="center" wrapText="1"/>
      <protection/>
    </xf>
    <xf numFmtId="0" fontId="27" fillId="24" borderId="0" xfId="0" applyFont="1" applyFill="1" applyBorder="1" applyAlignment="1" applyProtection="1">
      <alignment horizontal="center" vertical="center" wrapText="1"/>
      <protection/>
    </xf>
    <xf numFmtId="2" fontId="8" fillId="24" borderId="41" xfId="0" applyNumberFormat="1" applyFont="1" applyFill="1" applyBorder="1" applyAlignment="1">
      <alignment horizontal="center" vertical="center" wrapText="1"/>
    </xf>
    <xf numFmtId="2" fontId="8" fillId="24" borderId="21" xfId="0" applyNumberFormat="1" applyFont="1" applyFill="1" applyBorder="1" applyAlignment="1">
      <alignment horizontal="center" vertical="center" wrapText="1"/>
    </xf>
    <xf numFmtId="0" fontId="10" fillId="0" borderId="42" xfId="0" applyFont="1" applyBorder="1" applyAlignment="1">
      <alignment vertical="center"/>
    </xf>
    <xf numFmtId="2" fontId="8" fillId="24" borderId="44" xfId="0" applyNumberFormat="1" applyFont="1" applyFill="1" applyBorder="1" applyAlignment="1">
      <alignment horizontal="center" vertical="center" wrapText="1"/>
    </xf>
    <xf numFmtId="2" fontId="8" fillId="24" borderId="20" xfId="0" applyNumberFormat="1" applyFont="1" applyFill="1" applyBorder="1" applyAlignment="1">
      <alignment horizontal="center" vertical="center" wrapText="1"/>
    </xf>
    <xf numFmtId="2" fontId="10" fillId="0" borderId="51" xfId="0" applyNumberFormat="1" applyFont="1" applyBorder="1" applyAlignment="1">
      <alignment vertical="center"/>
    </xf>
    <xf numFmtId="0" fontId="19" fillId="24" borderId="18" xfId="0" applyFont="1" applyFill="1" applyBorder="1" applyAlignment="1" applyProtection="1">
      <alignment horizontal="center" vertical="center" wrapText="1"/>
      <protection/>
    </xf>
    <xf numFmtId="2" fontId="21" fillId="24" borderId="71" xfId="0" applyNumberFormat="1" applyFont="1" applyFill="1" applyBorder="1" applyAlignment="1">
      <alignment horizontal="center" vertical="center" wrapText="1"/>
    </xf>
    <xf numFmtId="2" fontId="21" fillId="16" borderId="30" xfId="0" applyNumberFormat="1" applyFont="1" applyFill="1" applyBorder="1" applyAlignment="1">
      <alignment horizontal="center" vertical="center" wrapText="1"/>
    </xf>
    <xf numFmtId="0" fontId="14" fillId="24" borderId="62" xfId="0" applyFont="1" applyFill="1" applyBorder="1" applyAlignment="1">
      <alignment horizontal="center" vertical="center" wrapText="1"/>
    </xf>
    <xf numFmtId="0" fontId="14" fillId="24" borderId="11" xfId="0" applyFont="1" applyFill="1" applyBorder="1" applyAlignment="1">
      <alignment horizontal="left" vertical="center" wrapText="1"/>
    </xf>
    <xf numFmtId="4" fontId="14" fillId="24" borderId="62" xfId="0" applyNumberFormat="1" applyFont="1" applyFill="1" applyBorder="1" applyAlignment="1">
      <alignment horizontal="center" vertical="center" wrapText="1"/>
    </xf>
    <xf numFmtId="0" fontId="14" fillId="0" borderId="11" xfId="0" applyFont="1" applyBorder="1" applyAlignment="1">
      <alignment horizontal="justify" vertical="center"/>
    </xf>
    <xf numFmtId="4" fontId="14" fillId="24" borderId="30" xfId="0" applyNumberFormat="1" applyFont="1" applyFill="1" applyBorder="1" applyAlignment="1">
      <alignment horizontal="center" vertical="center" wrapText="1"/>
    </xf>
    <xf numFmtId="0" fontId="14" fillId="24" borderId="25" xfId="0" applyFont="1" applyFill="1" applyBorder="1" applyAlignment="1">
      <alignment vertical="center" wrapText="1"/>
    </xf>
    <xf numFmtId="0" fontId="14" fillId="24" borderId="0" xfId="0" applyFont="1" applyFill="1" applyBorder="1" applyAlignment="1">
      <alignment horizontal="center" vertical="center" wrapText="1"/>
    </xf>
    <xf numFmtId="0" fontId="14" fillId="24" borderId="18" xfId="0" applyFont="1" applyFill="1" applyBorder="1" applyAlignment="1">
      <alignment horizontal="center" vertical="center" wrapText="1"/>
    </xf>
    <xf numFmtId="0" fontId="14" fillId="0" borderId="72" xfId="0" applyFont="1" applyBorder="1" applyAlignment="1">
      <alignment horizontal="justify" vertical="center"/>
    </xf>
    <xf numFmtId="0" fontId="21" fillId="24" borderId="15" xfId="0" applyFont="1" applyFill="1" applyBorder="1" applyAlignment="1">
      <alignment horizontal="center" vertical="center" wrapText="1"/>
    </xf>
    <xf numFmtId="0" fontId="14" fillId="24" borderId="15" xfId="0" applyFont="1" applyFill="1" applyBorder="1" applyAlignment="1">
      <alignment horizontal="center" vertical="center" wrapText="1"/>
    </xf>
    <xf numFmtId="4" fontId="14" fillId="24" borderId="16" xfId="0" applyNumberFormat="1" applyFont="1" applyFill="1" applyBorder="1" applyAlignment="1">
      <alignment horizontal="center" vertical="center" wrapText="1"/>
    </xf>
    <xf numFmtId="0" fontId="14" fillId="24" borderId="12" xfId="0" applyFont="1" applyFill="1" applyBorder="1" applyAlignment="1">
      <alignment vertical="center" wrapText="1"/>
    </xf>
    <xf numFmtId="0" fontId="14" fillId="24" borderId="13" xfId="0" applyFont="1" applyFill="1" applyBorder="1" applyAlignment="1">
      <alignment horizontal="center" vertical="center" wrapText="1"/>
    </xf>
    <xf numFmtId="0" fontId="14" fillId="24" borderId="14" xfId="0" applyFont="1" applyFill="1" applyBorder="1" applyAlignment="1">
      <alignment horizontal="center" vertical="center" wrapText="1"/>
    </xf>
    <xf numFmtId="2" fontId="21" fillId="16" borderId="49" xfId="0" applyNumberFormat="1" applyFont="1" applyFill="1" applyBorder="1" applyAlignment="1">
      <alignment horizontal="center" vertical="center" wrapText="1"/>
    </xf>
    <xf numFmtId="2" fontId="21" fillId="16" borderId="50" xfId="0" applyNumberFormat="1" applyFont="1" applyFill="1" applyBorder="1" applyAlignment="1">
      <alignment horizontal="center" vertical="center" wrapText="1"/>
    </xf>
    <xf numFmtId="2" fontId="21" fillId="16" borderId="55" xfId="0" applyNumberFormat="1" applyFont="1" applyFill="1" applyBorder="1" applyAlignment="1">
      <alignment horizontal="center" vertical="center" wrapText="1"/>
    </xf>
    <xf numFmtId="2" fontId="21" fillId="0" borderId="25" xfId="0" applyNumberFormat="1" applyFont="1" applyBorder="1" applyAlignment="1">
      <alignment horizontal="center" vertical="center" wrapText="1"/>
    </xf>
    <xf numFmtId="0" fontId="14" fillId="24" borderId="73" xfId="0" applyFont="1" applyFill="1" applyBorder="1" applyAlignment="1">
      <alignment vertical="center" wrapText="1"/>
    </xf>
    <xf numFmtId="0" fontId="0" fillId="0" borderId="0" xfId="0" applyFont="1" applyBorder="1" applyAlignment="1">
      <alignment horizontal="justify" vertical="center"/>
    </xf>
    <xf numFmtId="0" fontId="21" fillId="24" borderId="0" xfId="0" applyFont="1" applyFill="1" applyBorder="1" applyAlignment="1">
      <alignment horizontal="center" vertical="center" wrapText="1"/>
    </xf>
    <xf numFmtId="4" fontId="14" fillId="24" borderId="0" xfId="0" applyNumberFormat="1" applyFont="1" applyFill="1" applyBorder="1" applyAlignment="1">
      <alignment horizontal="center" vertical="center" wrapText="1"/>
    </xf>
    <xf numFmtId="0" fontId="0" fillId="0" borderId="0" xfId="0" applyFont="1" applyBorder="1" applyAlignment="1">
      <alignment horizontal="justify" vertical="center" wrapText="1"/>
    </xf>
    <xf numFmtId="0" fontId="21" fillId="24" borderId="0" xfId="0" applyFont="1" applyFill="1" applyBorder="1" applyAlignment="1">
      <alignment horizontal="center" vertical="center" wrapText="1"/>
    </xf>
    <xf numFmtId="0" fontId="1" fillId="0" borderId="0" xfId="0" applyFont="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F51"/>
  <sheetViews>
    <sheetView view="pageBreakPreview" zoomScaleSheetLayoutView="100" zoomScalePageLayoutView="0" workbookViewId="0" topLeftCell="A49">
      <selection activeCell="A51" sqref="A51:E51"/>
    </sheetView>
  </sheetViews>
  <sheetFormatPr defaultColWidth="11.421875" defaultRowHeight="37.5" customHeight="1"/>
  <cols>
    <col min="1" max="1" width="62.28125" style="46" customWidth="1"/>
    <col min="2" max="3" width="6.57421875" style="55" customWidth="1"/>
    <col min="4" max="4" width="12.8515625" style="55" customWidth="1"/>
    <col min="5" max="5" width="26.7109375" style="46" customWidth="1"/>
    <col min="6" max="16384" width="11.421875" style="46" customWidth="1"/>
  </cols>
  <sheetData>
    <row r="1" spans="1:5" s="45" customFormat="1" ht="37.5" customHeight="1">
      <c r="A1" s="369" t="s">
        <v>35</v>
      </c>
      <c r="B1" s="370"/>
      <c r="C1" s="370"/>
      <c r="D1" s="370"/>
      <c r="E1" s="370"/>
    </row>
    <row r="2" spans="1:6" s="45" customFormat="1" ht="37.5" customHeight="1">
      <c r="A2" s="371" t="s">
        <v>304</v>
      </c>
      <c r="B2" s="371"/>
      <c r="C2" s="371"/>
      <c r="D2" s="371"/>
      <c r="E2" s="371"/>
      <c r="F2" s="113"/>
    </row>
    <row r="3" spans="1:5" s="45" customFormat="1" ht="37.5" customHeight="1">
      <c r="A3" s="372" t="s">
        <v>708</v>
      </c>
      <c r="B3" s="373"/>
      <c r="C3" s="373"/>
      <c r="D3" s="373"/>
      <c r="E3" s="374"/>
    </row>
    <row r="4" spans="1:5" s="45" customFormat="1" ht="37.5" customHeight="1">
      <c r="A4" s="375" t="s">
        <v>528</v>
      </c>
      <c r="B4" s="375"/>
      <c r="C4" s="375"/>
      <c r="D4" s="375"/>
      <c r="E4" s="375"/>
    </row>
    <row r="5" spans="1:5" s="45" customFormat="1" ht="37.5" customHeight="1">
      <c r="A5" s="376" t="s">
        <v>593</v>
      </c>
      <c r="B5" s="376"/>
      <c r="C5" s="376"/>
      <c r="D5" s="376"/>
      <c r="E5" s="376"/>
    </row>
    <row r="6" spans="1:5" s="45" customFormat="1" ht="37.5" customHeight="1">
      <c r="A6" s="377" t="s">
        <v>592</v>
      </c>
      <c r="B6" s="377"/>
      <c r="C6" s="377"/>
      <c r="D6" s="377"/>
      <c r="E6" s="378"/>
    </row>
    <row r="7" spans="1:5" ht="37.5" customHeight="1">
      <c r="A7" s="47" t="s">
        <v>717</v>
      </c>
      <c r="B7" s="379" t="s">
        <v>208</v>
      </c>
      <c r="C7" s="379"/>
      <c r="D7" s="379"/>
      <c r="E7" s="379"/>
    </row>
    <row r="8" spans="1:5" ht="37.5" customHeight="1">
      <c r="A8" s="380" t="s">
        <v>716</v>
      </c>
      <c r="B8" s="379" t="s">
        <v>718</v>
      </c>
      <c r="C8" s="379"/>
      <c r="D8" s="48" t="s">
        <v>719</v>
      </c>
      <c r="E8" s="379" t="s">
        <v>720</v>
      </c>
    </row>
    <row r="9" spans="1:5" ht="37.5" customHeight="1">
      <c r="A9" s="380"/>
      <c r="B9" s="42" t="s">
        <v>721</v>
      </c>
      <c r="C9" s="42" t="s">
        <v>722</v>
      </c>
      <c r="D9" s="48"/>
      <c r="E9" s="379"/>
    </row>
    <row r="10" spans="1:5" ht="37.5" customHeight="1">
      <c r="A10" s="49" t="s">
        <v>589</v>
      </c>
      <c r="B10" s="50" t="s">
        <v>732</v>
      </c>
      <c r="C10" s="50"/>
      <c r="D10" s="50" t="s">
        <v>582</v>
      </c>
      <c r="E10" s="51"/>
    </row>
    <row r="11" spans="1:5" ht="58.5" customHeight="1">
      <c r="A11" s="53" t="s">
        <v>588</v>
      </c>
      <c r="B11" s="50" t="s">
        <v>732</v>
      </c>
      <c r="C11" s="50"/>
      <c r="D11" s="50">
        <v>40</v>
      </c>
      <c r="E11" s="51"/>
    </row>
    <row r="12" spans="1:5" ht="60.75" customHeight="1">
      <c r="A12" s="43" t="s">
        <v>587</v>
      </c>
      <c r="B12" s="50" t="s">
        <v>732</v>
      </c>
      <c r="C12" s="50"/>
      <c r="D12" s="50" t="s">
        <v>209</v>
      </c>
      <c r="E12" s="51" t="s">
        <v>583</v>
      </c>
    </row>
    <row r="13" spans="1:5" ht="37.5" customHeight="1">
      <c r="A13" s="43" t="s">
        <v>590</v>
      </c>
      <c r="B13" s="50" t="s">
        <v>732</v>
      </c>
      <c r="C13" s="50"/>
      <c r="D13" s="50" t="s">
        <v>210</v>
      </c>
      <c r="E13" s="51"/>
    </row>
    <row r="14" spans="1:5" ht="37.5" customHeight="1">
      <c r="A14" s="43" t="s">
        <v>591</v>
      </c>
      <c r="B14" s="50"/>
      <c r="C14" s="50"/>
      <c r="D14" s="50" t="s">
        <v>584</v>
      </c>
      <c r="E14" s="50" t="s">
        <v>585</v>
      </c>
    </row>
    <row r="15" spans="1:5" ht="48" customHeight="1">
      <c r="A15" s="56" t="s">
        <v>604</v>
      </c>
      <c r="B15" s="50" t="s">
        <v>732</v>
      </c>
      <c r="C15" s="50"/>
      <c r="D15" s="50" t="s">
        <v>211</v>
      </c>
      <c r="E15" s="52"/>
    </row>
    <row r="16" spans="1:5" ht="133.5" customHeight="1">
      <c r="A16" s="53" t="s">
        <v>605</v>
      </c>
      <c r="B16" s="50" t="s">
        <v>732</v>
      </c>
      <c r="C16" s="50"/>
      <c r="D16" s="50" t="s">
        <v>212</v>
      </c>
      <c r="E16" s="54" t="s">
        <v>213</v>
      </c>
    </row>
    <row r="19" spans="1:5" ht="37.5" customHeight="1">
      <c r="A19" s="47" t="s">
        <v>717</v>
      </c>
      <c r="B19" s="379" t="s">
        <v>32</v>
      </c>
      <c r="C19" s="379"/>
      <c r="D19" s="379"/>
      <c r="E19" s="379"/>
    </row>
    <row r="20" spans="1:5" ht="37.5" customHeight="1">
      <c r="A20" s="380" t="s">
        <v>716</v>
      </c>
      <c r="B20" s="379" t="s">
        <v>718</v>
      </c>
      <c r="C20" s="379"/>
      <c r="D20" s="48" t="s">
        <v>719</v>
      </c>
      <c r="E20" s="379" t="s">
        <v>720</v>
      </c>
    </row>
    <row r="21" spans="1:5" ht="37.5" customHeight="1">
      <c r="A21" s="380"/>
      <c r="B21" s="42" t="s">
        <v>721</v>
      </c>
      <c r="C21" s="42" t="s">
        <v>722</v>
      </c>
      <c r="D21" s="48"/>
      <c r="E21" s="379"/>
    </row>
    <row r="22" spans="1:5" ht="37.5" customHeight="1">
      <c r="A22" s="49" t="s">
        <v>589</v>
      </c>
      <c r="B22" s="50" t="s">
        <v>732</v>
      </c>
      <c r="C22" s="50"/>
      <c r="D22" s="50" t="s">
        <v>582</v>
      </c>
      <c r="E22" s="51"/>
    </row>
    <row r="23" spans="1:5" ht="62.25" customHeight="1">
      <c r="A23" s="53" t="s">
        <v>588</v>
      </c>
      <c r="B23" s="50" t="s">
        <v>732</v>
      </c>
      <c r="C23" s="50"/>
      <c r="D23" s="50" t="s">
        <v>259</v>
      </c>
      <c r="E23" s="51"/>
    </row>
    <row r="24" spans="1:5" ht="71.25" customHeight="1">
      <c r="A24" s="43" t="s">
        <v>587</v>
      </c>
      <c r="B24" s="50" t="s">
        <v>732</v>
      </c>
      <c r="C24" s="50"/>
      <c r="D24" s="50" t="s">
        <v>260</v>
      </c>
      <c r="E24" s="51" t="s">
        <v>583</v>
      </c>
    </row>
    <row r="25" spans="1:5" ht="37.5" customHeight="1">
      <c r="A25" s="43" t="s">
        <v>590</v>
      </c>
      <c r="B25" s="50" t="s">
        <v>732</v>
      </c>
      <c r="C25" s="50"/>
      <c r="D25" s="50" t="s">
        <v>261</v>
      </c>
      <c r="E25" s="51"/>
    </row>
    <row r="26" spans="1:5" ht="37.5" customHeight="1">
      <c r="A26" s="43" t="s">
        <v>591</v>
      </c>
      <c r="B26" s="50"/>
      <c r="C26" s="50"/>
      <c r="D26" s="50" t="s">
        <v>584</v>
      </c>
      <c r="E26" s="50" t="s">
        <v>585</v>
      </c>
    </row>
    <row r="27" spans="1:5" ht="37.5" customHeight="1">
      <c r="A27" s="56" t="s">
        <v>604</v>
      </c>
      <c r="B27" s="50" t="s">
        <v>732</v>
      </c>
      <c r="C27" s="50"/>
      <c r="D27" s="50">
        <v>36</v>
      </c>
      <c r="E27" s="52"/>
    </row>
    <row r="28" spans="1:5" ht="117" customHeight="1">
      <c r="A28" s="53" t="s">
        <v>605</v>
      </c>
      <c r="B28" s="50" t="s">
        <v>732</v>
      </c>
      <c r="C28" s="50"/>
      <c r="D28" s="50" t="s">
        <v>262</v>
      </c>
      <c r="E28" s="54" t="s">
        <v>263</v>
      </c>
    </row>
    <row r="30" spans="1:5" ht="37.5" customHeight="1">
      <c r="A30" s="47" t="s">
        <v>717</v>
      </c>
      <c r="B30" s="379" t="s">
        <v>532</v>
      </c>
      <c r="C30" s="379"/>
      <c r="D30" s="379"/>
      <c r="E30" s="379"/>
    </row>
    <row r="31" spans="1:5" ht="37.5" customHeight="1">
      <c r="A31" s="380" t="s">
        <v>716</v>
      </c>
      <c r="B31" s="379" t="s">
        <v>718</v>
      </c>
      <c r="C31" s="379"/>
      <c r="D31" s="48" t="s">
        <v>719</v>
      </c>
      <c r="E31" s="379" t="s">
        <v>720</v>
      </c>
    </row>
    <row r="32" spans="1:5" ht="37.5" customHeight="1">
      <c r="A32" s="380"/>
      <c r="B32" s="42" t="s">
        <v>721</v>
      </c>
      <c r="C32" s="42" t="s">
        <v>722</v>
      </c>
      <c r="D32" s="48"/>
      <c r="E32" s="379"/>
    </row>
    <row r="33" spans="1:5" ht="37.5" customHeight="1">
      <c r="A33" s="49" t="s">
        <v>589</v>
      </c>
      <c r="B33" s="50" t="s">
        <v>732</v>
      </c>
      <c r="C33" s="50"/>
      <c r="D33" s="50" t="s">
        <v>95</v>
      </c>
      <c r="E33" s="51"/>
    </row>
    <row r="34" spans="1:5" ht="51.75" customHeight="1">
      <c r="A34" s="53" t="s">
        <v>588</v>
      </c>
      <c r="B34" s="50" t="s">
        <v>732</v>
      </c>
      <c r="C34" s="50"/>
      <c r="D34" s="50">
        <v>6</v>
      </c>
      <c r="E34" s="51"/>
    </row>
    <row r="35" spans="1:5" ht="66" customHeight="1">
      <c r="A35" s="43" t="s">
        <v>587</v>
      </c>
      <c r="B35" s="50" t="s">
        <v>732</v>
      </c>
      <c r="C35" s="50"/>
      <c r="D35" s="50" t="s">
        <v>98</v>
      </c>
      <c r="E35" s="51" t="s">
        <v>99</v>
      </c>
    </row>
    <row r="36" spans="1:5" ht="37.5" customHeight="1">
      <c r="A36" s="43" t="s">
        <v>590</v>
      </c>
      <c r="B36" s="50" t="s">
        <v>732</v>
      </c>
      <c r="C36" s="50"/>
      <c r="D36" s="50">
        <v>11</v>
      </c>
      <c r="E36" s="51"/>
    </row>
    <row r="37" spans="1:5" ht="37.5" customHeight="1">
      <c r="A37" s="43" t="s">
        <v>591</v>
      </c>
      <c r="B37" s="50"/>
      <c r="C37" s="50"/>
      <c r="D37" s="50" t="s">
        <v>584</v>
      </c>
      <c r="E37" s="50" t="s">
        <v>585</v>
      </c>
    </row>
    <row r="38" spans="1:5" ht="37.5" customHeight="1">
      <c r="A38" s="56" t="s">
        <v>604</v>
      </c>
      <c r="B38" s="50" t="s">
        <v>732</v>
      </c>
      <c r="C38" s="50"/>
      <c r="D38" s="50" t="s">
        <v>584</v>
      </c>
      <c r="E38" s="50" t="s">
        <v>585</v>
      </c>
    </row>
    <row r="39" spans="1:5" ht="129.75" customHeight="1">
      <c r="A39" s="53" t="s">
        <v>605</v>
      </c>
      <c r="B39" s="50" t="s">
        <v>732</v>
      </c>
      <c r="C39" s="50"/>
      <c r="D39" s="50" t="s">
        <v>96</v>
      </c>
      <c r="E39" s="54" t="s">
        <v>97</v>
      </c>
    </row>
    <row r="41" spans="1:5" ht="37.5" customHeight="1">
      <c r="A41" s="47" t="s">
        <v>717</v>
      </c>
      <c r="B41" s="379" t="s">
        <v>132</v>
      </c>
      <c r="C41" s="379"/>
      <c r="D41" s="379"/>
      <c r="E41" s="379"/>
    </row>
    <row r="42" spans="1:5" ht="37.5" customHeight="1">
      <c r="A42" s="380" t="s">
        <v>716</v>
      </c>
      <c r="B42" s="379" t="s">
        <v>718</v>
      </c>
      <c r="C42" s="379"/>
      <c r="D42" s="48" t="s">
        <v>719</v>
      </c>
      <c r="E42" s="379" t="s">
        <v>720</v>
      </c>
    </row>
    <row r="43" spans="1:5" ht="37.5" customHeight="1">
      <c r="A43" s="380"/>
      <c r="B43" s="42" t="s">
        <v>721</v>
      </c>
      <c r="C43" s="42" t="s">
        <v>722</v>
      </c>
      <c r="D43" s="48"/>
      <c r="E43" s="379"/>
    </row>
    <row r="44" spans="1:5" ht="37.5" customHeight="1">
      <c r="A44" s="49" t="s">
        <v>589</v>
      </c>
      <c r="B44" s="50" t="s">
        <v>732</v>
      </c>
      <c r="C44" s="50"/>
      <c r="D44" s="50" t="s">
        <v>133</v>
      </c>
      <c r="E44" s="51"/>
    </row>
    <row r="45" spans="1:5" ht="69.75" customHeight="1">
      <c r="A45" s="53" t="s">
        <v>588</v>
      </c>
      <c r="B45" s="50" t="s">
        <v>732</v>
      </c>
      <c r="C45" s="50"/>
      <c r="D45" s="50">
        <v>11</v>
      </c>
      <c r="E45" s="51"/>
    </row>
    <row r="46" spans="1:5" ht="86.25" customHeight="1">
      <c r="A46" s="43" t="s">
        <v>587</v>
      </c>
      <c r="B46" s="50" t="s">
        <v>732</v>
      </c>
      <c r="C46" s="50"/>
      <c r="D46" s="50" t="s">
        <v>134</v>
      </c>
      <c r="E46" s="51" t="s">
        <v>583</v>
      </c>
    </row>
    <row r="47" spans="1:5" ht="37.5" customHeight="1">
      <c r="A47" s="43" t="s">
        <v>590</v>
      </c>
      <c r="B47" s="50" t="s">
        <v>732</v>
      </c>
      <c r="C47" s="50"/>
      <c r="D47" s="50">
        <v>20</v>
      </c>
      <c r="E47" s="51"/>
    </row>
    <row r="48" spans="1:5" ht="37.5" customHeight="1">
      <c r="A48" s="43" t="s">
        <v>591</v>
      </c>
      <c r="B48" s="50"/>
      <c r="C48" s="50"/>
      <c r="D48" s="50" t="s">
        <v>584</v>
      </c>
      <c r="E48" s="50" t="s">
        <v>585</v>
      </c>
    </row>
    <row r="49" spans="1:5" ht="37.5" customHeight="1">
      <c r="A49" s="56" t="s">
        <v>604</v>
      </c>
      <c r="B49" s="50" t="s">
        <v>732</v>
      </c>
      <c r="C49" s="50"/>
      <c r="D49" s="50">
        <v>8</v>
      </c>
      <c r="E49" s="52"/>
    </row>
    <row r="50" spans="1:5" ht="149.25" customHeight="1">
      <c r="A50" s="53" t="s">
        <v>605</v>
      </c>
      <c r="B50" s="50" t="s">
        <v>732</v>
      </c>
      <c r="C50" s="50"/>
      <c r="D50" s="50" t="s">
        <v>586</v>
      </c>
      <c r="E50" s="54" t="s">
        <v>135</v>
      </c>
    </row>
    <row r="51" spans="1:5" ht="59.25" customHeight="1">
      <c r="A51" s="715" t="s">
        <v>10</v>
      </c>
      <c r="B51" s="714"/>
      <c r="C51" s="714"/>
      <c r="D51" s="713" t="s">
        <v>172</v>
      </c>
      <c r="E51" s="713"/>
    </row>
  </sheetData>
  <sheetProtection/>
  <mergeCells count="23">
    <mergeCell ref="B41:E41"/>
    <mergeCell ref="A42:A43"/>
    <mergeCell ref="B42:C42"/>
    <mergeCell ref="E42:E43"/>
    <mergeCell ref="D51:E51"/>
    <mergeCell ref="B30:E30"/>
    <mergeCell ref="A31:A32"/>
    <mergeCell ref="B31:C31"/>
    <mergeCell ref="E31:E32"/>
    <mergeCell ref="A5:E5"/>
    <mergeCell ref="A6:E6"/>
    <mergeCell ref="B19:E19"/>
    <mergeCell ref="A20:A21"/>
    <mergeCell ref="B20:C20"/>
    <mergeCell ref="E20:E21"/>
    <mergeCell ref="B7:E7"/>
    <mergeCell ref="A8:A9"/>
    <mergeCell ref="B8:C8"/>
    <mergeCell ref="E8:E9"/>
    <mergeCell ref="A1:E1"/>
    <mergeCell ref="A2:E2"/>
    <mergeCell ref="A3:E3"/>
    <mergeCell ref="A4:E4"/>
  </mergeCells>
  <printOptions horizontalCentered="1"/>
  <pageMargins left="0.38" right="0.31496062992125984" top="0.38" bottom="0.6" header="0" footer="0"/>
  <pageSetup horizontalDpi="600" verticalDpi="600" orientation="landscape" scale="65" r:id="rId1"/>
  <headerFooter alignWithMargins="0">
    <oddFooter>&amp;LElaboró:
Revisó:
&amp;D&amp;C&amp;N</oddFooter>
  </headerFooter>
  <rowBreaks count="1" manualBreakCount="1">
    <brk id="35" max="4" man="1"/>
  </rowBreaks>
</worksheet>
</file>

<file path=xl/worksheets/sheet10.xml><?xml version="1.0" encoding="utf-8"?>
<worksheet xmlns="http://schemas.openxmlformats.org/spreadsheetml/2006/main" xmlns:r="http://schemas.openxmlformats.org/officeDocument/2006/relationships">
  <sheetPr>
    <tabColor indexed="10"/>
  </sheetPr>
  <dimension ref="A1:N14"/>
  <sheetViews>
    <sheetView zoomScaleSheetLayoutView="80" zoomScalePageLayoutView="0" workbookViewId="0" topLeftCell="A7">
      <selection activeCell="I3" sqref="I3"/>
    </sheetView>
  </sheetViews>
  <sheetFormatPr defaultColWidth="11.421875" defaultRowHeight="33" customHeight="1"/>
  <cols>
    <col min="1" max="1" width="19.28125" style="3" customWidth="1"/>
    <col min="2" max="2" width="10.7109375" style="3" customWidth="1"/>
    <col min="3" max="3" width="8.7109375" style="4" customWidth="1"/>
    <col min="4" max="4" width="10.140625" style="3" customWidth="1"/>
    <col min="5" max="5" width="8.8515625" style="3" customWidth="1"/>
    <col min="6" max="6" width="15.421875" style="3" customWidth="1"/>
    <col min="7" max="7" width="9.57421875" style="36" customWidth="1"/>
    <col min="8" max="8" width="13.8515625" style="3" customWidth="1"/>
    <col min="9" max="9" width="9.8515625" style="3" customWidth="1"/>
    <col min="10" max="10" width="14.57421875" style="3" customWidth="1"/>
    <col min="11" max="11" width="10.8515625" style="3" customWidth="1"/>
    <col min="12" max="12" width="16.140625" style="3" customWidth="1"/>
    <col min="13" max="13" width="16.57421875" style="3" customWidth="1"/>
    <col min="14" max="14" width="9.28125" style="3" customWidth="1"/>
    <col min="15" max="16384" width="11.421875" style="3" customWidth="1"/>
  </cols>
  <sheetData>
    <row r="1" spans="1:7" s="1" customFormat="1" ht="34.5" customHeight="1">
      <c r="A1" s="729" t="s">
        <v>31</v>
      </c>
      <c r="B1" s="729"/>
      <c r="C1" s="729"/>
      <c r="D1" s="729"/>
      <c r="E1" s="729"/>
      <c r="F1" s="729"/>
      <c r="G1" s="729"/>
    </row>
    <row r="2" spans="1:7" s="1" customFormat="1" ht="34.5" customHeight="1">
      <c r="A2" s="730" t="s">
        <v>304</v>
      </c>
      <c r="B2" s="730"/>
      <c r="C2" s="730"/>
      <c r="D2" s="730"/>
      <c r="E2" s="730"/>
      <c r="F2" s="730"/>
      <c r="G2" s="397"/>
    </row>
    <row r="3" spans="1:7" s="1" customFormat="1" ht="34.5" customHeight="1">
      <c r="A3" s="401" t="s">
        <v>726</v>
      </c>
      <c r="B3" s="401"/>
      <c r="C3" s="401"/>
      <c r="D3" s="401"/>
      <c r="E3" s="401"/>
      <c r="F3" s="401"/>
      <c r="G3" s="732"/>
    </row>
    <row r="4" spans="1:7" s="2" customFormat="1" ht="34.5" customHeight="1">
      <c r="A4" s="401" t="s">
        <v>54</v>
      </c>
      <c r="B4" s="401"/>
      <c r="C4" s="401"/>
      <c r="D4" s="401"/>
      <c r="E4" s="401"/>
      <c r="F4" s="401"/>
      <c r="G4" s="733"/>
    </row>
    <row r="5" spans="1:14" s="2" customFormat="1" ht="39.75" customHeight="1">
      <c r="A5" s="408" t="s">
        <v>733</v>
      </c>
      <c r="B5" s="408"/>
      <c r="C5" s="408"/>
      <c r="D5" s="408"/>
      <c r="E5" s="409" t="s">
        <v>367</v>
      </c>
      <c r="F5" s="409"/>
      <c r="G5" s="731" t="s">
        <v>32</v>
      </c>
      <c r="H5" s="399"/>
      <c r="I5" s="402" t="s">
        <v>129</v>
      </c>
      <c r="J5" s="402"/>
      <c r="K5" s="407" t="s">
        <v>165</v>
      </c>
      <c r="L5" s="407"/>
      <c r="M5" s="403" t="s">
        <v>179</v>
      </c>
      <c r="N5" s="403"/>
    </row>
    <row r="6" spans="1:14" ht="47.25" customHeight="1">
      <c r="A6" s="400" t="s">
        <v>702</v>
      </c>
      <c r="B6" s="400"/>
      <c r="C6" s="400"/>
      <c r="D6" s="80" t="s">
        <v>182</v>
      </c>
      <c r="E6" s="93" t="s">
        <v>703</v>
      </c>
      <c r="F6" s="81" t="s">
        <v>656</v>
      </c>
      <c r="G6" s="93" t="s">
        <v>703</v>
      </c>
      <c r="H6" s="81" t="s">
        <v>656</v>
      </c>
      <c r="I6" s="93" t="s">
        <v>703</v>
      </c>
      <c r="J6" s="81" t="s">
        <v>656</v>
      </c>
      <c r="K6" s="93" t="s">
        <v>703</v>
      </c>
      <c r="L6" s="81" t="s">
        <v>656</v>
      </c>
      <c r="M6" s="93" t="s">
        <v>558</v>
      </c>
      <c r="N6" s="81" t="s">
        <v>180</v>
      </c>
    </row>
    <row r="7" spans="1:14" ht="33" customHeight="1">
      <c r="A7" s="398" t="s">
        <v>704</v>
      </c>
      <c r="B7" s="398"/>
      <c r="C7" s="398"/>
      <c r="D7" s="215">
        <v>300</v>
      </c>
      <c r="E7" s="214">
        <f>D7*L7/F7</f>
        <v>188.7266919566081</v>
      </c>
      <c r="F7" s="213">
        <v>15774651</v>
      </c>
      <c r="G7" s="214">
        <f>E7*L7/H7</f>
        <v>124.1327427433343</v>
      </c>
      <c r="H7" s="213">
        <v>15087553</v>
      </c>
      <c r="I7" s="214">
        <f>D7*L7/J7</f>
        <v>204.34764344517586</v>
      </c>
      <c r="J7" s="213">
        <v>14568789</v>
      </c>
      <c r="K7" s="214">
        <v>300</v>
      </c>
      <c r="L7" s="213">
        <v>9923659</v>
      </c>
      <c r="M7" s="205">
        <f>SUM(F7,H7,J7,L7)/4</f>
        <v>13838663</v>
      </c>
      <c r="N7" s="203">
        <f>M7/M11*100</f>
        <v>49.90937633705991</v>
      </c>
    </row>
    <row r="8" spans="1:14" ht="33" customHeight="1">
      <c r="A8" s="398" t="s">
        <v>286</v>
      </c>
      <c r="B8" s="398"/>
      <c r="C8" s="398"/>
      <c r="D8" s="215">
        <v>300</v>
      </c>
      <c r="E8" s="214">
        <f>D8*L8/F8</f>
        <v>258.5518839821556</v>
      </c>
      <c r="F8" s="213">
        <v>4129020</v>
      </c>
      <c r="G8" s="214">
        <f>D8*L8/H8</f>
        <v>172.9888752738889</v>
      </c>
      <c r="H8" s="213">
        <v>6171298</v>
      </c>
      <c r="I8" s="214">
        <f>D8*L8/J8</f>
        <v>266.115548589201</v>
      </c>
      <c r="J8" s="213">
        <v>4011663</v>
      </c>
      <c r="K8" s="214">
        <v>300</v>
      </c>
      <c r="L8" s="213">
        <v>3558553</v>
      </c>
      <c r="M8" s="205">
        <f>SUM(F8,H8,J8,L8)/4</f>
        <v>4467633.5</v>
      </c>
      <c r="N8" s="203">
        <f>M8/M11*100</f>
        <v>16.112597126438885</v>
      </c>
    </row>
    <row r="9" spans="1:14" ht="33" customHeight="1">
      <c r="A9" s="398" t="s">
        <v>705</v>
      </c>
      <c r="B9" s="398"/>
      <c r="C9" s="398"/>
      <c r="D9" s="215">
        <v>300</v>
      </c>
      <c r="E9" s="214">
        <f>D9*L9/F9</f>
        <v>224.3806896551724</v>
      </c>
      <c r="F9" s="213">
        <v>8265000</v>
      </c>
      <c r="G9" s="214">
        <f>D9*L9/H9</f>
        <v>257.8152578282702</v>
      </c>
      <c r="H9" s="213">
        <v>7193160</v>
      </c>
      <c r="I9" s="214">
        <f>D9*L9/J9</f>
        <v>246.06932642652046</v>
      </c>
      <c r="J9" s="213">
        <v>7536520</v>
      </c>
      <c r="K9" s="214">
        <v>300</v>
      </c>
      <c r="L9" s="213">
        <v>6181688</v>
      </c>
      <c r="M9" s="205">
        <f>SUM(F9,H9,J9,L9)/4</f>
        <v>7294092</v>
      </c>
      <c r="N9" s="203">
        <f>M9/M11*100</f>
        <v>26.306268363145918</v>
      </c>
    </row>
    <row r="10" spans="1:14" ht="33" customHeight="1">
      <c r="A10" s="398" t="s">
        <v>706</v>
      </c>
      <c r="B10" s="398"/>
      <c r="C10" s="398"/>
      <c r="D10" s="215">
        <v>300</v>
      </c>
      <c r="E10" s="214">
        <f>D10*H10/F10</f>
        <v>283.16785714285714</v>
      </c>
      <c r="F10" s="213">
        <v>1624000</v>
      </c>
      <c r="G10" s="214">
        <v>300</v>
      </c>
      <c r="H10" s="213">
        <v>1532882</v>
      </c>
      <c r="I10" s="214">
        <f>D10*H10/J10</f>
        <v>188.77857142857144</v>
      </c>
      <c r="J10" s="213">
        <v>2436000</v>
      </c>
      <c r="K10" s="214">
        <f>D10*H10/L10</f>
        <v>157.70985873952722</v>
      </c>
      <c r="L10" s="213">
        <v>2915890</v>
      </c>
      <c r="M10" s="205">
        <f>SUM(F10,H10,J10,L10)/4</f>
        <v>2127193</v>
      </c>
      <c r="N10" s="203">
        <f>M10/M11*100</f>
        <v>7.6717581733552915</v>
      </c>
    </row>
    <row r="11" spans="1:14" ht="46.5" customHeight="1">
      <c r="A11" s="400" t="s">
        <v>707</v>
      </c>
      <c r="B11" s="400"/>
      <c r="C11" s="400"/>
      <c r="D11" s="80"/>
      <c r="E11" s="79"/>
      <c r="F11" s="204">
        <f>SUM(F7:F10)</f>
        <v>29792671</v>
      </c>
      <c r="G11" s="79"/>
      <c r="H11" s="204">
        <f>SUM(H7:H10)</f>
        <v>29984893</v>
      </c>
      <c r="I11" s="204"/>
      <c r="J11" s="204">
        <f>SUM(J7:J10)</f>
        <v>28552972</v>
      </c>
      <c r="K11" s="204"/>
      <c r="L11" s="204">
        <f>SUM(L7:L10)</f>
        <v>22579790</v>
      </c>
      <c r="M11" s="204">
        <f>SUM(M7:M10)</f>
        <v>27727581.5</v>
      </c>
      <c r="N11" s="204">
        <f>SUM(N7:N10)</f>
        <v>100</v>
      </c>
    </row>
    <row r="12" spans="1:14" s="212" customFormat="1" ht="33" customHeight="1">
      <c r="A12" s="404" t="s">
        <v>166</v>
      </c>
      <c r="B12" s="405"/>
      <c r="C12" s="406"/>
      <c r="D12" s="206"/>
      <c r="E12" s="207"/>
      <c r="F12" s="208" t="s">
        <v>371</v>
      </c>
      <c r="G12" s="209"/>
      <c r="H12" s="208" t="s">
        <v>181</v>
      </c>
      <c r="I12" s="209"/>
      <c r="J12" s="208" t="s">
        <v>371</v>
      </c>
      <c r="K12" s="209"/>
      <c r="L12" s="208" t="s">
        <v>371</v>
      </c>
      <c r="M12" s="210"/>
      <c r="N12" s="211"/>
    </row>
    <row r="13" spans="1:7" ht="33" customHeight="1">
      <c r="A13" s="25"/>
      <c r="B13" s="25"/>
      <c r="C13" s="25"/>
      <c r="D13" s="25"/>
      <c r="E13" s="26"/>
      <c r="F13" s="27"/>
      <c r="G13" s="28"/>
    </row>
    <row r="14" spans="1:7" ht="63.75" customHeight="1">
      <c r="A14" s="259" t="s">
        <v>172</v>
      </c>
      <c r="B14" s="259"/>
      <c r="C14" s="259"/>
      <c r="D14" s="259"/>
      <c r="E14" s="2"/>
      <c r="F14" s="2"/>
      <c r="G14" s="35"/>
    </row>
  </sheetData>
  <sheetProtection/>
  <mergeCells count="18">
    <mergeCell ref="I5:J5"/>
    <mergeCell ref="M5:N5"/>
    <mergeCell ref="A12:C12"/>
    <mergeCell ref="A14:D14"/>
    <mergeCell ref="A11:C11"/>
    <mergeCell ref="K5:L5"/>
    <mergeCell ref="A5:D5"/>
    <mergeCell ref="E5:F5"/>
    <mergeCell ref="A1:G1"/>
    <mergeCell ref="A2:G2"/>
    <mergeCell ref="A10:C10"/>
    <mergeCell ref="G5:H5"/>
    <mergeCell ref="A6:C6"/>
    <mergeCell ref="A9:C9"/>
    <mergeCell ref="A3:F3"/>
    <mergeCell ref="A8:C8"/>
    <mergeCell ref="A4:F4"/>
    <mergeCell ref="A7:C7"/>
  </mergeCells>
  <printOptions horizontalCentered="1"/>
  <pageMargins left="0.38" right="0.31496062992125984" top="0.38" bottom="0.6" header="0" footer="0"/>
  <pageSetup horizontalDpi="300" verticalDpi="300" orientation="landscape" scale="64" r:id="rId1"/>
  <headerFooter alignWithMargins="0">
    <oddFooter>&amp;LElaboró:
Revisó:
&amp;D&amp;C&amp;N</oddFooter>
  </headerFooter>
</worksheet>
</file>

<file path=xl/worksheets/sheet11.xml><?xml version="1.0" encoding="utf-8"?>
<worksheet xmlns="http://schemas.openxmlformats.org/spreadsheetml/2006/main" xmlns:r="http://schemas.openxmlformats.org/officeDocument/2006/relationships">
  <sheetPr>
    <tabColor indexed="57"/>
  </sheetPr>
  <dimension ref="A1:H200"/>
  <sheetViews>
    <sheetView zoomScaleSheetLayoutView="85" zoomScalePageLayoutView="0" workbookViewId="0" topLeftCell="A121">
      <selection activeCell="G4" sqref="G4"/>
    </sheetView>
  </sheetViews>
  <sheetFormatPr defaultColWidth="11.421875" defaultRowHeight="37.5" customHeight="1"/>
  <cols>
    <col min="1" max="1" width="28.140625" style="189" customWidth="1"/>
    <col min="2" max="2" width="17.28125" style="39" customWidth="1"/>
    <col min="3" max="3" width="15.57421875" style="39" customWidth="1"/>
    <col min="4" max="5" width="8.7109375" style="39" customWidth="1"/>
    <col min="6" max="6" width="11.8515625" style="39" customWidth="1"/>
    <col min="7" max="8" width="11.421875" style="39" customWidth="1"/>
    <col min="9" max="9" width="11.8515625" style="39" bestFit="1" customWidth="1"/>
    <col min="10" max="16384" width="11.421875" style="39" customWidth="1"/>
  </cols>
  <sheetData>
    <row r="1" spans="1:8" s="38" customFormat="1" ht="45.75" customHeight="1">
      <c r="A1" s="415" t="s">
        <v>31</v>
      </c>
      <c r="B1" s="416"/>
      <c r="C1" s="416"/>
      <c r="D1" s="416"/>
      <c r="E1" s="416"/>
      <c r="F1" s="416"/>
      <c r="G1" s="37"/>
      <c r="H1" s="37"/>
    </row>
    <row r="2" spans="1:8" s="38" customFormat="1" ht="24.75" customHeight="1">
      <c r="A2" s="413" t="s">
        <v>304</v>
      </c>
      <c r="B2" s="414"/>
      <c r="C2" s="414"/>
      <c r="D2" s="414"/>
      <c r="E2" s="414"/>
      <c r="F2" s="414"/>
      <c r="G2" s="37"/>
      <c r="H2" s="37"/>
    </row>
    <row r="3" spans="1:8" s="38" customFormat="1" ht="36" customHeight="1">
      <c r="A3" s="734" t="s">
        <v>709</v>
      </c>
      <c r="B3" s="734"/>
      <c r="C3" s="734"/>
      <c r="D3" s="734"/>
      <c r="E3" s="734"/>
      <c r="F3" s="734"/>
      <c r="G3" s="421"/>
      <c r="H3" s="421"/>
    </row>
    <row r="4" spans="1:8" s="38" customFormat="1" ht="36" customHeight="1">
      <c r="A4" s="735" t="s">
        <v>16</v>
      </c>
      <c r="B4" s="736"/>
      <c r="C4" s="736"/>
      <c r="D4" s="736"/>
      <c r="E4" s="736"/>
      <c r="F4" s="737"/>
      <c r="G4" s="255"/>
      <c r="H4" s="255"/>
    </row>
    <row r="5" spans="1:6" s="38" customFormat="1" ht="30" customHeight="1">
      <c r="A5" s="419" t="s">
        <v>580</v>
      </c>
      <c r="B5" s="419"/>
      <c r="C5" s="419"/>
      <c r="D5" s="419"/>
      <c r="E5" s="419"/>
      <c r="F5" s="419"/>
    </row>
    <row r="6" spans="1:6" ht="37.5" customHeight="1">
      <c r="A6" s="170" t="s">
        <v>37</v>
      </c>
      <c r="B6" s="422" t="s">
        <v>251</v>
      </c>
      <c r="C6" s="422"/>
      <c r="D6" s="422"/>
      <c r="E6" s="422"/>
      <c r="F6" s="422"/>
    </row>
    <row r="7" spans="1:6" ht="44.25" customHeight="1">
      <c r="A7" s="170" t="s">
        <v>657</v>
      </c>
      <c r="B7" s="112" t="s">
        <v>548</v>
      </c>
      <c r="C7" s="112" t="s">
        <v>549</v>
      </c>
      <c r="D7" s="112" t="s">
        <v>550</v>
      </c>
      <c r="E7" s="112" t="s">
        <v>551</v>
      </c>
      <c r="F7" s="112" t="s">
        <v>552</v>
      </c>
    </row>
    <row r="8" spans="1:6" ht="37.5" customHeight="1">
      <c r="A8" s="170" t="s">
        <v>658</v>
      </c>
      <c r="B8" s="418"/>
      <c r="C8" s="418"/>
      <c r="D8" s="418"/>
      <c r="E8" s="418"/>
      <c r="F8" s="418"/>
    </row>
    <row r="9" spans="1:6" ht="37.5" customHeight="1">
      <c r="A9" s="174" t="s">
        <v>566</v>
      </c>
      <c r="B9" s="175" t="s">
        <v>169</v>
      </c>
      <c r="C9" s="175" t="s">
        <v>553</v>
      </c>
      <c r="D9" s="175">
        <v>5</v>
      </c>
      <c r="E9" s="87">
        <v>10</v>
      </c>
      <c r="F9" s="87">
        <f>+D9+E9</f>
        <v>15</v>
      </c>
    </row>
    <row r="10" spans="1:6" ht="37.5" customHeight="1">
      <c r="A10" s="176" t="s">
        <v>554</v>
      </c>
      <c r="B10" s="412" t="s">
        <v>555</v>
      </c>
      <c r="C10" s="412"/>
      <c r="D10" s="412"/>
      <c r="E10" s="412"/>
      <c r="F10" s="178">
        <f>SUM(F9:F9)</f>
        <v>15</v>
      </c>
    </row>
    <row r="11" spans="1:6" ht="37.5" customHeight="1">
      <c r="A11" s="170" t="s">
        <v>659</v>
      </c>
      <c r="B11" s="173"/>
      <c r="C11" s="173"/>
      <c r="D11" s="173"/>
      <c r="E11" s="173"/>
      <c r="F11" s="173"/>
    </row>
    <row r="12" spans="1:6" ht="41.25" customHeight="1">
      <c r="A12" s="174" t="s">
        <v>567</v>
      </c>
      <c r="B12" s="175" t="s">
        <v>252</v>
      </c>
      <c r="C12" s="175" t="s">
        <v>553</v>
      </c>
      <c r="D12" s="175">
        <v>8</v>
      </c>
      <c r="E12" s="87">
        <v>13</v>
      </c>
      <c r="F12" s="87">
        <f>+D12+E12</f>
        <v>21</v>
      </c>
    </row>
    <row r="13" spans="1:6" ht="37.5" customHeight="1">
      <c r="A13" s="176" t="s">
        <v>554</v>
      </c>
      <c r="B13" s="412"/>
      <c r="C13" s="412"/>
      <c r="D13" s="412" t="s">
        <v>555</v>
      </c>
      <c r="E13" s="412" t="s">
        <v>555</v>
      </c>
      <c r="F13" s="178">
        <f>SUM(F12:F12)</f>
        <v>21</v>
      </c>
    </row>
    <row r="14" spans="1:6" ht="37.5" customHeight="1">
      <c r="A14" s="170" t="s">
        <v>660</v>
      </c>
      <c r="B14" s="412"/>
      <c r="C14" s="412"/>
      <c r="D14" s="412"/>
      <c r="E14" s="412"/>
      <c r="F14" s="412"/>
    </row>
    <row r="15" spans="1:6" ht="37.5" customHeight="1">
      <c r="A15" s="171" t="s">
        <v>55</v>
      </c>
      <c r="B15" s="175" t="s">
        <v>253</v>
      </c>
      <c r="C15" s="175" t="s">
        <v>576</v>
      </c>
      <c r="D15" s="179">
        <v>8</v>
      </c>
      <c r="E15" s="175">
        <v>9</v>
      </c>
      <c r="F15" s="175">
        <f>SUM(D15:E15)</f>
        <v>17</v>
      </c>
    </row>
    <row r="16" spans="1:6" ht="37.5" customHeight="1">
      <c r="A16" s="176" t="s">
        <v>554</v>
      </c>
      <c r="B16" s="412"/>
      <c r="C16" s="412"/>
      <c r="D16" s="412" t="s">
        <v>555</v>
      </c>
      <c r="E16" s="412" t="s">
        <v>555</v>
      </c>
      <c r="F16" s="178">
        <f>SUM(F15:F15)</f>
        <v>17</v>
      </c>
    </row>
    <row r="17" spans="1:6" ht="37.5" customHeight="1">
      <c r="A17" s="170" t="s">
        <v>661</v>
      </c>
      <c r="B17" s="412"/>
      <c r="C17" s="412"/>
      <c r="D17" s="412"/>
      <c r="E17" s="412"/>
      <c r="F17" s="412"/>
    </row>
    <row r="18" spans="1:6" ht="37.5" customHeight="1">
      <c r="A18" s="171" t="s">
        <v>256</v>
      </c>
      <c r="B18" s="175" t="s">
        <v>700</v>
      </c>
      <c r="C18" s="175" t="s">
        <v>553</v>
      </c>
      <c r="D18" s="179">
        <v>8</v>
      </c>
      <c r="E18" s="175">
        <v>10</v>
      </c>
      <c r="F18" s="87">
        <f>SUM(D18:E18)</f>
        <v>18</v>
      </c>
    </row>
    <row r="19" spans="1:6" ht="37.5" customHeight="1">
      <c r="A19" s="176" t="s">
        <v>554</v>
      </c>
      <c r="B19" s="412"/>
      <c r="C19" s="412"/>
      <c r="D19" s="412"/>
      <c r="E19" s="412"/>
      <c r="F19" s="178">
        <f>SUM(F18:F18)</f>
        <v>18</v>
      </c>
    </row>
    <row r="20" spans="1:6" ht="37.5" customHeight="1">
      <c r="A20" s="176" t="s">
        <v>558</v>
      </c>
      <c r="B20" s="177"/>
      <c r="C20" s="177"/>
      <c r="D20" s="177"/>
      <c r="E20" s="177"/>
      <c r="F20" s="178">
        <f>F19</f>
        <v>18</v>
      </c>
    </row>
    <row r="21" spans="1:6" ht="56.25" customHeight="1">
      <c r="A21" s="188" t="s">
        <v>565</v>
      </c>
      <c r="B21" s="175" t="s">
        <v>255</v>
      </c>
      <c r="C21" s="175" t="s">
        <v>254</v>
      </c>
      <c r="D21" s="179"/>
      <c r="E21" s="175"/>
      <c r="F21" s="175">
        <v>10</v>
      </c>
    </row>
    <row r="22" spans="1:6" ht="37.5" customHeight="1">
      <c r="A22" s="192" t="s">
        <v>559</v>
      </c>
      <c r="B22" s="420"/>
      <c r="C22" s="420"/>
      <c r="D22" s="420"/>
      <c r="E22" s="420"/>
      <c r="F22" s="191">
        <f>SUM(F20:F21,F16,F13,F10)</f>
        <v>81</v>
      </c>
    </row>
    <row r="23" spans="1:6" ht="37.5" customHeight="1">
      <c r="A23" s="170" t="s">
        <v>662</v>
      </c>
      <c r="B23" s="112" t="s">
        <v>548</v>
      </c>
      <c r="C23" s="112" t="s">
        <v>549</v>
      </c>
      <c r="D23" s="112" t="s">
        <v>550</v>
      </c>
      <c r="E23" s="112" t="s">
        <v>551</v>
      </c>
      <c r="F23" s="112" t="s">
        <v>552</v>
      </c>
    </row>
    <row r="24" spans="1:6" ht="37.5" customHeight="1">
      <c r="A24" s="174" t="s">
        <v>663</v>
      </c>
      <c r="B24" s="182" t="s">
        <v>253</v>
      </c>
      <c r="C24" s="175" t="s">
        <v>257</v>
      </c>
      <c r="D24" s="175">
        <v>18</v>
      </c>
      <c r="E24" s="175">
        <v>20</v>
      </c>
      <c r="F24" s="175">
        <f>+D24+E24</f>
        <v>38</v>
      </c>
    </row>
    <row r="25" spans="1:6" ht="37.5" customHeight="1">
      <c r="A25" s="174" t="s">
        <v>664</v>
      </c>
      <c r="B25" s="182" t="s">
        <v>700</v>
      </c>
      <c r="C25" s="175" t="s">
        <v>257</v>
      </c>
      <c r="D25" s="175">
        <v>20</v>
      </c>
      <c r="E25" s="175">
        <v>20</v>
      </c>
      <c r="F25" s="175">
        <f>+D25+E25</f>
        <v>40</v>
      </c>
    </row>
    <row r="26" spans="1:6" ht="37.5" customHeight="1">
      <c r="A26" s="174" t="s">
        <v>560</v>
      </c>
      <c r="B26" s="183" t="s">
        <v>731</v>
      </c>
      <c r="C26" s="411" t="s">
        <v>561</v>
      </c>
      <c r="D26" s="411"/>
      <c r="E26" s="411"/>
      <c r="F26" s="175"/>
    </row>
    <row r="27" spans="1:6" ht="37.5" customHeight="1">
      <c r="A27" s="176" t="s">
        <v>554</v>
      </c>
      <c r="B27" s="412" t="s">
        <v>555</v>
      </c>
      <c r="C27" s="412"/>
      <c r="D27" s="412"/>
      <c r="E27" s="412"/>
      <c r="F27" s="184">
        <f>SUM(F24:F25)</f>
        <v>78</v>
      </c>
    </row>
    <row r="28" spans="1:6" ht="37.5" customHeight="1">
      <c r="A28" s="192" t="s">
        <v>562</v>
      </c>
      <c r="B28" s="420" t="s">
        <v>555</v>
      </c>
      <c r="C28" s="420"/>
      <c r="D28" s="420"/>
      <c r="E28" s="420"/>
      <c r="F28" s="190">
        <f>SUM(F24:F25)</f>
        <v>78</v>
      </c>
    </row>
    <row r="29" spans="1:6" ht="37.5" customHeight="1">
      <c r="A29" s="170" t="s">
        <v>665</v>
      </c>
      <c r="B29" s="112" t="s">
        <v>548</v>
      </c>
      <c r="C29" s="112" t="s">
        <v>549</v>
      </c>
      <c r="D29" s="112" t="s">
        <v>550</v>
      </c>
      <c r="E29" s="112" t="s">
        <v>551</v>
      </c>
      <c r="F29" s="112" t="s">
        <v>552</v>
      </c>
    </row>
    <row r="30" spans="1:6" ht="37.5" customHeight="1">
      <c r="A30" s="98" t="s">
        <v>581</v>
      </c>
      <c r="B30" s="182" t="s">
        <v>253</v>
      </c>
      <c r="C30" s="175" t="s">
        <v>257</v>
      </c>
      <c r="D30" s="175">
        <v>10</v>
      </c>
      <c r="E30" s="175">
        <v>10</v>
      </c>
      <c r="F30" s="175">
        <f>+D30+E30</f>
        <v>20</v>
      </c>
    </row>
    <row r="31" spans="1:6" ht="37.5" customHeight="1">
      <c r="A31" s="174" t="s">
        <v>666</v>
      </c>
      <c r="B31" s="182" t="s">
        <v>700</v>
      </c>
      <c r="C31" s="175" t="s">
        <v>553</v>
      </c>
      <c r="D31" s="175">
        <v>40</v>
      </c>
      <c r="E31" s="175">
        <v>25</v>
      </c>
      <c r="F31" s="175">
        <f>+D31+E31</f>
        <v>65</v>
      </c>
    </row>
    <row r="32" spans="1:6" ht="37.5" customHeight="1">
      <c r="A32" s="174" t="s">
        <v>563</v>
      </c>
      <c r="B32" s="174" t="s">
        <v>731</v>
      </c>
      <c r="C32" s="411" t="s">
        <v>561</v>
      </c>
      <c r="D32" s="411"/>
      <c r="E32" s="411"/>
      <c r="F32" s="175"/>
    </row>
    <row r="33" spans="1:6" ht="37.5" customHeight="1">
      <c r="A33" s="176" t="s">
        <v>554</v>
      </c>
      <c r="B33" s="412" t="s">
        <v>555</v>
      </c>
      <c r="C33" s="412"/>
      <c r="D33" s="412"/>
      <c r="E33" s="412"/>
      <c r="F33" s="185">
        <f>SUM(F30:F31)</f>
        <v>85</v>
      </c>
    </row>
    <row r="34" spans="1:6" ht="37.5" customHeight="1">
      <c r="A34" s="181" t="s">
        <v>564</v>
      </c>
      <c r="B34" s="420" t="s">
        <v>555</v>
      </c>
      <c r="C34" s="420"/>
      <c r="D34" s="420"/>
      <c r="E34" s="420"/>
      <c r="F34" s="190">
        <f>F33</f>
        <v>85</v>
      </c>
    </row>
    <row r="35" spans="1:6" ht="37.5" customHeight="1">
      <c r="A35" s="186"/>
      <c r="B35" s="187"/>
      <c r="C35" s="187"/>
      <c r="D35" s="187"/>
      <c r="E35" s="187"/>
      <c r="F35" s="187"/>
    </row>
    <row r="36" spans="1:6" ht="37.5" customHeight="1">
      <c r="A36" s="172" t="s">
        <v>37</v>
      </c>
      <c r="B36" s="417" t="s">
        <v>34</v>
      </c>
      <c r="C36" s="417"/>
      <c r="D36" s="417"/>
      <c r="E36" s="417"/>
      <c r="F36" s="417"/>
    </row>
    <row r="37" spans="1:6" ht="59.25" customHeight="1">
      <c r="A37" s="170" t="s">
        <v>657</v>
      </c>
      <c r="B37" s="112" t="s">
        <v>548</v>
      </c>
      <c r="C37" s="112" t="s">
        <v>549</v>
      </c>
      <c r="D37" s="112" t="s">
        <v>550</v>
      </c>
      <c r="E37" s="112" t="s">
        <v>551</v>
      </c>
      <c r="F37" s="112" t="s">
        <v>552</v>
      </c>
    </row>
    <row r="38" spans="1:6" ht="37.5" customHeight="1">
      <c r="A38" s="170" t="s">
        <v>658</v>
      </c>
      <c r="B38" s="418"/>
      <c r="C38" s="418"/>
      <c r="D38" s="418"/>
      <c r="E38" s="418"/>
      <c r="F38" s="418"/>
    </row>
    <row r="39" spans="1:6" ht="37.5" customHeight="1">
      <c r="A39" s="174" t="s">
        <v>566</v>
      </c>
      <c r="B39" s="175" t="s">
        <v>574</v>
      </c>
      <c r="C39" s="175" t="s">
        <v>553</v>
      </c>
      <c r="D39" s="175">
        <v>12</v>
      </c>
      <c r="E39" s="87">
        <v>10</v>
      </c>
      <c r="F39" s="87">
        <f>+D39+E39</f>
        <v>22</v>
      </c>
    </row>
    <row r="40" spans="1:6" ht="37.5" customHeight="1">
      <c r="A40" s="176" t="s">
        <v>554</v>
      </c>
      <c r="B40" s="412" t="s">
        <v>555</v>
      </c>
      <c r="C40" s="412"/>
      <c r="D40" s="412"/>
      <c r="E40" s="412"/>
      <c r="F40" s="178">
        <f>SUM(F39:F39)</f>
        <v>22</v>
      </c>
    </row>
    <row r="41" spans="1:6" ht="37.5" customHeight="1">
      <c r="A41" s="170" t="s">
        <v>659</v>
      </c>
      <c r="B41" s="173"/>
      <c r="C41" s="173"/>
      <c r="D41" s="173"/>
      <c r="E41" s="173"/>
      <c r="F41" s="173"/>
    </row>
    <row r="42" spans="1:6" ht="37.5" customHeight="1">
      <c r="A42" s="174" t="s">
        <v>567</v>
      </c>
      <c r="B42" s="175" t="s">
        <v>575</v>
      </c>
      <c r="C42" s="175" t="s">
        <v>553</v>
      </c>
      <c r="D42" s="175">
        <v>10</v>
      </c>
      <c r="E42" s="87">
        <v>13</v>
      </c>
      <c r="F42" s="87">
        <f>+D42+E42</f>
        <v>23</v>
      </c>
    </row>
    <row r="43" spans="1:6" ht="37.5" customHeight="1">
      <c r="A43" s="176" t="s">
        <v>554</v>
      </c>
      <c r="B43" s="412"/>
      <c r="C43" s="412"/>
      <c r="D43" s="412" t="s">
        <v>555</v>
      </c>
      <c r="E43" s="412" t="s">
        <v>555</v>
      </c>
      <c r="F43" s="178">
        <f>SUM(F42:F42)</f>
        <v>23</v>
      </c>
    </row>
    <row r="44" spans="1:6" ht="37.5" customHeight="1">
      <c r="A44" s="170" t="s">
        <v>660</v>
      </c>
      <c r="B44" s="412"/>
      <c r="C44" s="412"/>
      <c r="D44" s="412"/>
      <c r="E44" s="412"/>
      <c r="F44" s="412"/>
    </row>
    <row r="45" spans="1:6" ht="37.5" customHeight="1">
      <c r="A45" s="171" t="s">
        <v>55</v>
      </c>
      <c r="B45" s="175" t="s">
        <v>577</v>
      </c>
      <c r="C45" s="175" t="s">
        <v>576</v>
      </c>
      <c r="D45" s="179">
        <v>10</v>
      </c>
      <c r="E45" s="175">
        <v>9</v>
      </c>
      <c r="F45" s="175">
        <f>SUM(D45:E45)</f>
        <v>19</v>
      </c>
    </row>
    <row r="46" spans="1:6" ht="37.5" customHeight="1">
      <c r="A46" s="176" t="s">
        <v>554</v>
      </c>
      <c r="B46" s="412"/>
      <c r="C46" s="412"/>
      <c r="D46" s="412" t="s">
        <v>555</v>
      </c>
      <c r="E46" s="412" t="s">
        <v>555</v>
      </c>
      <c r="F46" s="178">
        <f>SUM(F45:F45)</f>
        <v>19</v>
      </c>
    </row>
    <row r="47" spans="1:6" ht="37.5" customHeight="1">
      <c r="A47" s="170" t="s">
        <v>661</v>
      </c>
      <c r="B47" s="412"/>
      <c r="C47" s="412"/>
      <c r="D47" s="412"/>
      <c r="E47" s="412"/>
      <c r="F47" s="412"/>
    </row>
    <row r="48" spans="1:6" ht="37.5" customHeight="1">
      <c r="A48" s="171" t="s">
        <v>556</v>
      </c>
      <c r="B48" s="175" t="s">
        <v>577</v>
      </c>
      <c r="C48" s="175" t="s">
        <v>553</v>
      </c>
      <c r="D48" s="179">
        <v>10</v>
      </c>
      <c r="E48" s="175">
        <v>10</v>
      </c>
      <c r="F48" s="87">
        <f>SUM(D48:E48)</f>
        <v>20</v>
      </c>
    </row>
    <row r="49" spans="1:6" ht="37.5" customHeight="1">
      <c r="A49" s="171" t="s">
        <v>557</v>
      </c>
      <c r="B49" s="182" t="s">
        <v>700</v>
      </c>
      <c r="C49" s="175" t="s">
        <v>553</v>
      </c>
      <c r="D49" s="179">
        <v>8</v>
      </c>
      <c r="E49" s="175">
        <v>10</v>
      </c>
      <c r="F49" s="175">
        <f>SUM(D49:E49)</f>
        <v>18</v>
      </c>
    </row>
    <row r="50" spans="1:6" ht="37.5" customHeight="1">
      <c r="A50" s="171" t="s">
        <v>578</v>
      </c>
      <c r="B50" s="175" t="s">
        <v>577</v>
      </c>
      <c r="C50" s="175" t="s">
        <v>553</v>
      </c>
      <c r="D50" s="179">
        <v>8</v>
      </c>
      <c r="E50" s="175">
        <v>10</v>
      </c>
      <c r="F50" s="175">
        <f>SUM(D50:E50)</f>
        <v>18</v>
      </c>
    </row>
    <row r="51" spans="1:6" ht="37.5" customHeight="1">
      <c r="A51" s="176" t="s">
        <v>554</v>
      </c>
      <c r="B51" s="412"/>
      <c r="C51" s="412"/>
      <c r="D51" s="412"/>
      <c r="E51" s="412"/>
      <c r="F51" s="178">
        <f>SUM(F48:F50)</f>
        <v>56</v>
      </c>
    </row>
    <row r="52" spans="1:6" ht="37.5" customHeight="1">
      <c r="A52" s="176" t="s">
        <v>558</v>
      </c>
      <c r="B52" s="177"/>
      <c r="C52" s="177"/>
      <c r="D52" s="177"/>
      <c r="E52" s="177"/>
      <c r="F52" s="178">
        <f>F51/3</f>
        <v>18.666666666666668</v>
      </c>
    </row>
    <row r="53" spans="1:6" ht="37.5" customHeight="1">
      <c r="A53" s="188" t="s">
        <v>565</v>
      </c>
      <c r="B53" s="175" t="s">
        <v>579</v>
      </c>
      <c r="C53" s="175" t="s">
        <v>579</v>
      </c>
      <c r="D53" s="179"/>
      <c r="E53" s="175"/>
      <c r="F53" s="175">
        <v>0</v>
      </c>
    </row>
    <row r="54" spans="1:6" ht="37.5" customHeight="1">
      <c r="A54" s="172" t="s">
        <v>559</v>
      </c>
      <c r="B54" s="410"/>
      <c r="C54" s="410"/>
      <c r="D54" s="410"/>
      <c r="E54" s="410"/>
      <c r="F54" s="196">
        <f>SUM(F52:F53,F46,F43,F40)</f>
        <v>82.66666666666667</v>
      </c>
    </row>
    <row r="55" spans="1:6" ht="37.5" customHeight="1">
      <c r="A55" s="170" t="s">
        <v>662</v>
      </c>
      <c r="B55" s="112" t="s">
        <v>548</v>
      </c>
      <c r="C55" s="112" t="s">
        <v>549</v>
      </c>
      <c r="D55" s="112" t="s">
        <v>550</v>
      </c>
      <c r="E55" s="112" t="s">
        <v>551</v>
      </c>
      <c r="F55" s="112" t="s">
        <v>552</v>
      </c>
    </row>
    <row r="56" spans="1:6" ht="37.5" customHeight="1">
      <c r="A56" s="174" t="s">
        <v>663</v>
      </c>
      <c r="B56" s="182" t="s">
        <v>700</v>
      </c>
      <c r="C56" s="175" t="s">
        <v>553</v>
      </c>
      <c r="D56" s="175">
        <v>20</v>
      </c>
      <c r="E56" s="175">
        <v>25</v>
      </c>
      <c r="F56" s="175">
        <f>+D56+E56</f>
        <v>45</v>
      </c>
    </row>
    <row r="57" spans="1:6" ht="37.5" customHeight="1">
      <c r="A57" s="174" t="s">
        <v>664</v>
      </c>
      <c r="B57" s="182" t="s">
        <v>700</v>
      </c>
      <c r="C57" s="175" t="s">
        <v>553</v>
      </c>
      <c r="D57" s="175">
        <v>20</v>
      </c>
      <c r="E57" s="175">
        <v>25</v>
      </c>
      <c r="F57" s="175">
        <f>+D57+E57</f>
        <v>45</v>
      </c>
    </row>
    <row r="58" spans="1:6" ht="37.5" customHeight="1">
      <c r="A58" s="174" t="s">
        <v>560</v>
      </c>
      <c r="B58" s="183" t="s">
        <v>731</v>
      </c>
      <c r="C58" s="411" t="s">
        <v>561</v>
      </c>
      <c r="D58" s="411"/>
      <c r="E58" s="411"/>
      <c r="F58" s="175"/>
    </row>
    <row r="59" spans="1:6" ht="37.5" customHeight="1">
      <c r="A59" s="176" t="s">
        <v>554</v>
      </c>
      <c r="B59" s="412" t="s">
        <v>555</v>
      </c>
      <c r="C59" s="412"/>
      <c r="D59" s="412"/>
      <c r="E59" s="412"/>
      <c r="F59" s="184">
        <f>SUM(F56:F57)</f>
        <v>90</v>
      </c>
    </row>
    <row r="60" spans="1:6" ht="37.5" customHeight="1">
      <c r="A60" s="172" t="s">
        <v>562</v>
      </c>
      <c r="B60" s="410" t="s">
        <v>555</v>
      </c>
      <c r="C60" s="410"/>
      <c r="D60" s="410"/>
      <c r="E60" s="410"/>
      <c r="F60" s="197">
        <f>SUM(F56:F57)</f>
        <v>90</v>
      </c>
    </row>
    <row r="61" spans="1:6" ht="37.5" customHeight="1">
      <c r="A61" s="170" t="s">
        <v>665</v>
      </c>
      <c r="B61" s="112" t="s">
        <v>548</v>
      </c>
      <c r="C61" s="112" t="s">
        <v>549</v>
      </c>
      <c r="D61" s="112" t="s">
        <v>550</v>
      </c>
      <c r="E61" s="112" t="s">
        <v>551</v>
      </c>
      <c r="F61" s="112" t="s">
        <v>552</v>
      </c>
    </row>
    <row r="62" spans="1:6" ht="37.5" customHeight="1">
      <c r="A62" s="98" t="s">
        <v>581</v>
      </c>
      <c r="B62" s="182" t="s">
        <v>700</v>
      </c>
      <c r="C62" s="175" t="s">
        <v>553</v>
      </c>
      <c r="D62" s="175">
        <v>12</v>
      </c>
      <c r="E62" s="175">
        <v>12</v>
      </c>
      <c r="F62" s="175">
        <f>+D62+E62</f>
        <v>24</v>
      </c>
    </row>
    <row r="63" spans="1:6" ht="37.5" customHeight="1">
      <c r="A63" s="174" t="s">
        <v>666</v>
      </c>
      <c r="B63" s="182" t="s">
        <v>700</v>
      </c>
      <c r="C63" s="175" t="s">
        <v>553</v>
      </c>
      <c r="D63" s="175">
        <v>40</v>
      </c>
      <c r="E63" s="175">
        <v>25</v>
      </c>
      <c r="F63" s="175">
        <f>+D63+E63</f>
        <v>65</v>
      </c>
    </row>
    <row r="64" spans="1:6" ht="37.5" customHeight="1">
      <c r="A64" s="174" t="s">
        <v>563</v>
      </c>
      <c r="B64" s="174" t="s">
        <v>731</v>
      </c>
      <c r="C64" s="411" t="s">
        <v>561</v>
      </c>
      <c r="D64" s="411"/>
      <c r="E64" s="411"/>
      <c r="F64" s="175"/>
    </row>
    <row r="65" spans="1:6" ht="37.5" customHeight="1">
      <c r="A65" s="176" t="s">
        <v>554</v>
      </c>
      <c r="B65" s="412" t="s">
        <v>555</v>
      </c>
      <c r="C65" s="412"/>
      <c r="D65" s="412"/>
      <c r="E65" s="412"/>
      <c r="F65" s="185">
        <f>SUM(F62:F63)</f>
        <v>89</v>
      </c>
    </row>
    <row r="66" spans="1:6" ht="37.5" customHeight="1">
      <c r="A66" s="172" t="s">
        <v>564</v>
      </c>
      <c r="B66" s="410" t="s">
        <v>555</v>
      </c>
      <c r="C66" s="410"/>
      <c r="D66" s="410"/>
      <c r="E66" s="410"/>
      <c r="F66" s="197">
        <f>F65</f>
        <v>89</v>
      </c>
    </row>
    <row r="67" spans="1:6" ht="37.5" customHeight="1">
      <c r="A67" s="186"/>
      <c r="B67" s="187"/>
      <c r="C67" s="187"/>
      <c r="D67" s="187"/>
      <c r="E67" s="187"/>
      <c r="F67" s="187"/>
    </row>
    <row r="68" spans="1:6" ht="37.5" customHeight="1">
      <c r="A68" s="180" t="s">
        <v>37</v>
      </c>
      <c r="B68" s="390" t="s">
        <v>101</v>
      </c>
      <c r="C68" s="390"/>
      <c r="D68" s="390"/>
      <c r="E68" s="390"/>
      <c r="F68" s="390"/>
    </row>
    <row r="69" spans="1:6" ht="37.5" customHeight="1">
      <c r="A69" s="170" t="s">
        <v>657</v>
      </c>
      <c r="B69" s="112" t="s">
        <v>548</v>
      </c>
      <c r="C69" s="112" t="s">
        <v>549</v>
      </c>
      <c r="D69" s="112" t="s">
        <v>550</v>
      </c>
      <c r="E69" s="112" t="s">
        <v>551</v>
      </c>
      <c r="F69" s="112" t="s">
        <v>552</v>
      </c>
    </row>
    <row r="70" spans="1:6" ht="37.5" customHeight="1">
      <c r="A70" s="170" t="s">
        <v>658</v>
      </c>
      <c r="B70" s="418"/>
      <c r="C70" s="418"/>
      <c r="D70" s="418"/>
      <c r="E70" s="418"/>
      <c r="F70" s="418"/>
    </row>
    <row r="71" spans="1:6" s="110" customFormat="1" ht="37.5" customHeight="1">
      <c r="A71" s="174" t="s">
        <v>566</v>
      </c>
      <c r="B71" s="175" t="s">
        <v>131</v>
      </c>
      <c r="C71" s="175" t="s">
        <v>553</v>
      </c>
      <c r="D71" s="175">
        <v>10</v>
      </c>
      <c r="E71" s="87">
        <v>10</v>
      </c>
      <c r="F71" s="87">
        <f>+D71+E71</f>
        <v>20</v>
      </c>
    </row>
    <row r="72" spans="1:6" ht="37.5" customHeight="1">
      <c r="A72" s="176" t="s">
        <v>554</v>
      </c>
      <c r="B72" s="412" t="s">
        <v>555</v>
      </c>
      <c r="C72" s="412"/>
      <c r="D72" s="412"/>
      <c r="E72" s="412"/>
      <c r="F72" s="178">
        <f>SUM(F71:F71)</f>
        <v>20</v>
      </c>
    </row>
    <row r="73" spans="1:6" ht="37.5" customHeight="1">
      <c r="A73" s="170" t="s">
        <v>659</v>
      </c>
      <c r="B73" s="173"/>
      <c r="C73" s="173"/>
      <c r="D73" s="173"/>
      <c r="E73" s="173"/>
      <c r="F73" s="173"/>
    </row>
    <row r="74" spans="1:6" ht="37.5" customHeight="1">
      <c r="A74" s="174" t="s">
        <v>567</v>
      </c>
      <c r="B74" s="175" t="s">
        <v>575</v>
      </c>
      <c r="C74" s="175" t="s">
        <v>553</v>
      </c>
      <c r="D74" s="175">
        <v>10</v>
      </c>
      <c r="E74" s="87">
        <v>13</v>
      </c>
      <c r="F74" s="87">
        <f>+D74+E74</f>
        <v>23</v>
      </c>
    </row>
    <row r="75" spans="1:6" ht="37.5" customHeight="1">
      <c r="A75" s="176" t="s">
        <v>554</v>
      </c>
      <c r="B75" s="412"/>
      <c r="C75" s="412"/>
      <c r="D75" s="412" t="s">
        <v>555</v>
      </c>
      <c r="E75" s="412" t="s">
        <v>555</v>
      </c>
      <c r="F75" s="178">
        <f>SUM(F74:F74)</f>
        <v>23</v>
      </c>
    </row>
    <row r="76" spans="1:6" ht="37.5" customHeight="1">
      <c r="A76" s="170" t="s">
        <v>660</v>
      </c>
      <c r="B76" s="412"/>
      <c r="C76" s="412"/>
      <c r="D76" s="412"/>
      <c r="E76" s="412"/>
      <c r="F76" s="412"/>
    </row>
    <row r="77" spans="1:6" ht="37.5" customHeight="1">
      <c r="A77" s="171" t="s">
        <v>55</v>
      </c>
      <c r="B77" s="175" t="s">
        <v>577</v>
      </c>
      <c r="C77" s="175" t="s">
        <v>576</v>
      </c>
      <c r="D77" s="179">
        <v>10</v>
      </c>
      <c r="E77" s="175">
        <v>9</v>
      </c>
      <c r="F77" s="175">
        <f>SUM(D77:E77)</f>
        <v>19</v>
      </c>
    </row>
    <row r="78" spans="1:6" ht="37.5" customHeight="1">
      <c r="A78" s="176" t="s">
        <v>554</v>
      </c>
      <c r="B78" s="412"/>
      <c r="C78" s="412"/>
      <c r="D78" s="412" t="s">
        <v>555</v>
      </c>
      <c r="E78" s="412" t="s">
        <v>555</v>
      </c>
      <c r="F78" s="178">
        <f>SUM(F77:F77)</f>
        <v>19</v>
      </c>
    </row>
    <row r="79" spans="1:6" ht="37.5" customHeight="1">
      <c r="A79" s="170" t="s">
        <v>661</v>
      </c>
      <c r="B79" s="412"/>
      <c r="C79" s="412"/>
      <c r="D79" s="412"/>
      <c r="E79" s="412"/>
      <c r="F79" s="412"/>
    </row>
    <row r="80" spans="1:6" ht="37.5" customHeight="1">
      <c r="A80" s="171" t="s">
        <v>556</v>
      </c>
      <c r="B80" s="175" t="s">
        <v>577</v>
      </c>
      <c r="C80" s="175" t="s">
        <v>553</v>
      </c>
      <c r="D80" s="179">
        <v>10</v>
      </c>
      <c r="E80" s="175">
        <v>10</v>
      </c>
      <c r="F80" s="87">
        <f>SUM(D80:E80)</f>
        <v>20</v>
      </c>
    </row>
    <row r="81" spans="1:6" ht="37.5" customHeight="1">
      <c r="A81" s="171" t="s">
        <v>557</v>
      </c>
      <c r="B81" s="182" t="s">
        <v>700</v>
      </c>
      <c r="C81" s="175" t="s">
        <v>553</v>
      </c>
      <c r="D81" s="179">
        <v>8</v>
      </c>
      <c r="E81" s="175">
        <v>10</v>
      </c>
      <c r="F81" s="175">
        <f>SUM(D81:E81)</f>
        <v>18</v>
      </c>
    </row>
    <row r="82" spans="1:6" ht="37.5" customHeight="1">
      <c r="A82" s="171" t="s">
        <v>578</v>
      </c>
      <c r="B82" s="182" t="s">
        <v>700</v>
      </c>
      <c r="C82" s="175" t="s">
        <v>553</v>
      </c>
      <c r="D82" s="179">
        <v>8</v>
      </c>
      <c r="E82" s="175">
        <v>10</v>
      </c>
      <c r="F82" s="175">
        <f>SUM(D82:E82)</f>
        <v>18</v>
      </c>
    </row>
    <row r="83" spans="1:6" ht="37.5" customHeight="1">
      <c r="A83" s="176" t="s">
        <v>554</v>
      </c>
      <c r="B83" s="412"/>
      <c r="C83" s="412"/>
      <c r="D83" s="412"/>
      <c r="E83" s="412"/>
      <c r="F83" s="178">
        <f>SUM(F80:F82)</f>
        <v>56</v>
      </c>
    </row>
    <row r="84" spans="1:6" ht="37.5" customHeight="1">
      <c r="A84" s="176" t="s">
        <v>558</v>
      </c>
      <c r="B84" s="177"/>
      <c r="C84" s="177"/>
      <c r="D84" s="177"/>
      <c r="E84" s="177"/>
      <c r="F84" s="178">
        <f>F83/3</f>
        <v>18.666666666666668</v>
      </c>
    </row>
    <row r="85" spans="1:6" ht="37.5" customHeight="1">
      <c r="A85" s="188" t="s">
        <v>565</v>
      </c>
      <c r="B85" s="175" t="s">
        <v>254</v>
      </c>
      <c r="C85" s="175" t="s">
        <v>254</v>
      </c>
      <c r="D85" s="179"/>
      <c r="E85" s="175"/>
      <c r="F85" s="175">
        <v>10</v>
      </c>
    </row>
    <row r="86" spans="1:6" ht="37.5" customHeight="1">
      <c r="A86" s="180" t="s">
        <v>559</v>
      </c>
      <c r="B86" s="423"/>
      <c r="C86" s="423"/>
      <c r="D86" s="423"/>
      <c r="E86" s="423"/>
      <c r="F86" s="198">
        <f>SUM(F84:F85,F78,F75,F72)</f>
        <v>90.66666666666667</v>
      </c>
    </row>
    <row r="87" spans="1:6" ht="37.5" customHeight="1">
      <c r="A87" s="170" t="s">
        <v>662</v>
      </c>
      <c r="B87" s="112" t="s">
        <v>548</v>
      </c>
      <c r="C87" s="112" t="s">
        <v>549</v>
      </c>
      <c r="D87" s="112" t="s">
        <v>550</v>
      </c>
      <c r="E87" s="112" t="s">
        <v>551</v>
      </c>
      <c r="F87" s="112" t="s">
        <v>552</v>
      </c>
    </row>
    <row r="88" spans="1:6" ht="37.5" customHeight="1">
      <c r="A88" s="174" t="s">
        <v>663</v>
      </c>
      <c r="B88" s="182" t="s">
        <v>700</v>
      </c>
      <c r="C88" s="175" t="s">
        <v>553</v>
      </c>
      <c r="D88" s="175">
        <v>20</v>
      </c>
      <c r="E88" s="175">
        <v>25</v>
      </c>
      <c r="F88" s="175">
        <f>+D88+E88</f>
        <v>45</v>
      </c>
    </row>
    <row r="89" spans="1:6" ht="37.5" customHeight="1">
      <c r="A89" s="174" t="s">
        <v>664</v>
      </c>
      <c r="B89" s="182" t="s">
        <v>700</v>
      </c>
      <c r="C89" s="175" t="s">
        <v>553</v>
      </c>
      <c r="D89" s="175">
        <v>20</v>
      </c>
      <c r="E89" s="175">
        <v>25</v>
      </c>
      <c r="F89" s="175">
        <f>+D89+E89</f>
        <v>45</v>
      </c>
    </row>
    <row r="90" spans="1:6" ht="37.5" customHeight="1">
      <c r="A90" s="174" t="s">
        <v>560</v>
      </c>
      <c r="B90" s="183" t="s">
        <v>731</v>
      </c>
      <c r="C90" s="411" t="s">
        <v>561</v>
      </c>
      <c r="D90" s="411"/>
      <c r="E90" s="411"/>
      <c r="F90" s="175"/>
    </row>
    <row r="91" spans="1:6" ht="37.5" customHeight="1">
      <c r="A91" s="176" t="s">
        <v>554</v>
      </c>
      <c r="B91" s="412" t="s">
        <v>555</v>
      </c>
      <c r="C91" s="412"/>
      <c r="D91" s="412"/>
      <c r="E91" s="412"/>
      <c r="F91" s="184">
        <f>SUM(F88:F89)</f>
        <v>90</v>
      </c>
    </row>
    <row r="92" spans="1:6" ht="37.5" customHeight="1">
      <c r="A92" s="180" t="s">
        <v>562</v>
      </c>
      <c r="B92" s="423" t="s">
        <v>555</v>
      </c>
      <c r="C92" s="423"/>
      <c r="D92" s="423"/>
      <c r="E92" s="423"/>
      <c r="F92" s="199">
        <f>SUM(F88:F89)</f>
        <v>90</v>
      </c>
    </row>
    <row r="93" spans="1:6" ht="37.5" customHeight="1">
      <c r="A93" s="170" t="s">
        <v>665</v>
      </c>
      <c r="B93" s="112" t="s">
        <v>548</v>
      </c>
      <c r="C93" s="112" t="s">
        <v>549</v>
      </c>
      <c r="D93" s="112" t="s">
        <v>550</v>
      </c>
      <c r="E93" s="112" t="s">
        <v>551</v>
      </c>
      <c r="F93" s="112" t="s">
        <v>552</v>
      </c>
    </row>
    <row r="94" spans="1:6" ht="37.5" customHeight="1">
      <c r="A94" s="98" t="s">
        <v>581</v>
      </c>
      <c r="B94" s="182" t="s">
        <v>700</v>
      </c>
      <c r="C94" s="175" t="s">
        <v>553</v>
      </c>
      <c r="D94" s="175">
        <v>12</v>
      </c>
      <c r="E94" s="175">
        <v>12</v>
      </c>
      <c r="F94" s="175">
        <f>+D94+E94</f>
        <v>24</v>
      </c>
    </row>
    <row r="95" spans="1:6" ht="37.5" customHeight="1">
      <c r="A95" s="174" t="s">
        <v>666</v>
      </c>
      <c r="B95" s="182" t="s">
        <v>700</v>
      </c>
      <c r="C95" s="175" t="s">
        <v>553</v>
      </c>
      <c r="D95" s="175">
        <v>40</v>
      </c>
      <c r="E95" s="175">
        <v>25</v>
      </c>
      <c r="F95" s="175">
        <f>+D95+E95</f>
        <v>65</v>
      </c>
    </row>
    <row r="96" spans="1:6" ht="37.5" customHeight="1">
      <c r="A96" s="174" t="s">
        <v>563</v>
      </c>
      <c r="B96" s="174" t="s">
        <v>731</v>
      </c>
      <c r="C96" s="411" t="s">
        <v>561</v>
      </c>
      <c r="D96" s="411"/>
      <c r="E96" s="411"/>
      <c r="F96" s="175"/>
    </row>
    <row r="97" spans="1:6" ht="37.5" customHeight="1">
      <c r="A97" s="176" t="s">
        <v>554</v>
      </c>
      <c r="B97" s="412" t="s">
        <v>555</v>
      </c>
      <c r="C97" s="412"/>
      <c r="D97" s="412"/>
      <c r="E97" s="412"/>
      <c r="F97" s="185">
        <f>SUM(F94:F95)</f>
        <v>89</v>
      </c>
    </row>
    <row r="98" spans="1:6" ht="37.5" customHeight="1">
      <c r="A98" s="180" t="s">
        <v>564</v>
      </c>
      <c r="B98" s="424" t="s">
        <v>555</v>
      </c>
      <c r="C98" s="424"/>
      <c r="D98" s="424"/>
      <c r="E98" s="424"/>
      <c r="F98" s="199">
        <f>F97</f>
        <v>89</v>
      </c>
    </row>
    <row r="99" spans="1:6" ht="37.5" customHeight="1">
      <c r="A99" s="193"/>
      <c r="B99" s="195"/>
      <c r="C99" s="195"/>
      <c r="D99" s="195"/>
      <c r="E99" s="195"/>
      <c r="F99" s="195"/>
    </row>
    <row r="100" spans="1:6" ht="12.75" customHeight="1">
      <c r="A100" s="193"/>
      <c r="B100" s="195"/>
      <c r="C100" s="195"/>
      <c r="D100" s="195"/>
      <c r="E100" s="195"/>
      <c r="F100" s="195"/>
    </row>
    <row r="101" spans="1:6" ht="37.5" customHeight="1">
      <c r="A101" s="200" t="s">
        <v>37</v>
      </c>
      <c r="B101" s="396" t="s">
        <v>136</v>
      </c>
      <c r="C101" s="396"/>
      <c r="D101" s="396"/>
      <c r="E101" s="396"/>
      <c r="F101" s="396"/>
    </row>
    <row r="102" spans="1:6" ht="37.5" customHeight="1">
      <c r="A102" s="170" t="s">
        <v>657</v>
      </c>
      <c r="B102" s="112" t="s">
        <v>548</v>
      </c>
      <c r="C102" s="112" t="s">
        <v>549</v>
      </c>
      <c r="D102" s="112" t="s">
        <v>550</v>
      </c>
      <c r="E102" s="112" t="s">
        <v>551</v>
      </c>
      <c r="F102" s="112" t="s">
        <v>552</v>
      </c>
    </row>
    <row r="103" spans="1:6" ht="37.5" customHeight="1">
      <c r="A103" s="170" t="s">
        <v>658</v>
      </c>
      <c r="B103" s="418"/>
      <c r="C103" s="418"/>
      <c r="D103" s="418"/>
      <c r="E103" s="418"/>
      <c r="F103" s="418"/>
    </row>
    <row r="104" spans="1:6" s="111" customFormat="1" ht="37.5" customHeight="1">
      <c r="A104" s="174" t="s">
        <v>566</v>
      </c>
      <c r="B104" s="175" t="s">
        <v>164</v>
      </c>
      <c r="C104" s="175" t="s">
        <v>553</v>
      </c>
      <c r="D104" s="175">
        <v>12</v>
      </c>
      <c r="E104" s="87">
        <v>10</v>
      </c>
      <c r="F104" s="87">
        <f>+D104+E104</f>
        <v>22</v>
      </c>
    </row>
    <row r="105" spans="1:6" ht="37.5" customHeight="1">
      <c r="A105" s="176" t="s">
        <v>554</v>
      </c>
      <c r="B105" s="412" t="s">
        <v>555</v>
      </c>
      <c r="C105" s="412"/>
      <c r="D105" s="412"/>
      <c r="E105" s="412"/>
      <c r="F105" s="178">
        <f>SUM(F104:F104)</f>
        <v>22</v>
      </c>
    </row>
    <row r="106" spans="1:6" ht="37.5" customHeight="1">
      <c r="A106" s="170" t="s">
        <v>659</v>
      </c>
      <c r="B106" s="173"/>
      <c r="C106" s="173"/>
      <c r="D106" s="173"/>
      <c r="E106" s="173"/>
      <c r="F106" s="173"/>
    </row>
    <row r="107" spans="1:6" ht="37.5" customHeight="1">
      <c r="A107" s="174" t="s">
        <v>567</v>
      </c>
      <c r="B107" s="175" t="s">
        <v>575</v>
      </c>
      <c r="C107" s="175" t="s">
        <v>553</v>
      </c>
      <c r="D107" s="175">
        <v>10</v>
      </c>
      <c r="E107" s="87">
        <v>13</v>
      </c>
      <c r="F107" s="87">
        <f>+D107+E107</f>
        <v>23</v>
      </c>
    </row>
    <row r="108" spans="1:6" ht="37.5" customHeight="1">
      <c r="A108" s="176" t="s">
        <v>554</v>
      </c>
      <c r="B108" s="412"/>
      <c r="C108" s="412"/>
      <c r="D108" s="412" t="s">
        <v>555</v>
      </c>
      <c r="E108" s="412" t="s">
        <v>555</v>
      </c>
      <c r="F108" s="178">
        <f>SUM(F107:F107)</f>
        <v>23</v>
      </c>
    </row>
    <row r="109" spans="1:6" ht="37.5" customHeight="1">
      <c r="A109" s="170" t="s">
        <v>660</v>
      </c>
      <c r="B109" s="412"/>
      <c r="C109" s="412"/>
      <c r="D109" s="412"/>
      <c r="E109" s="412"/>
      <c r="F109" s="412"/>
    </row>
    <row r="110" spans="1:6" ht="37.5" customHeight="1">
      <c r="A110" s="171" t="s">
        <v>55</v>
      </c>
      <c r="B110" s="175" t="s">
        <v>253</v>
      </c>
      <c r="C110" s="175" t="s">
        <v>553</v>
      </c>
      <c r="D110" s="179">
        <v>8</v>
      </c>
      <c r="E110" s="175">
        <v>9</v>
      </c>
      <c r="F110" s="175">
        <f>SUM(D110:E110)</f>
        <v>17</v>
      </c>
    </row>
    <row r="111" spans="1:6" ht="37.5" customHeight="1">
      <c r="A111" s="176" t="s">
        <v>554</v>
      </c>
      <c r="B111" s="412"/>
      <c r="C111" s="412"/>
      <c r="D111" s="412" t="s">
        <v>555</v>
      </c>
      <c r="E111" s="412" t="s">
        <v>555</v>
      </c>
      <c r="F111" s="178">
        <f>SUM(F110:F110)</f>
        <v>17</v>
      </c>
    </row>
    <row r="112" spans="1:6" ht="37.5" customHeight="1">
      <c r="A112" s="170" t="s">
        <v>661</v>
      </c>
      <c r="B112" s="412"/>
      <c r="C112" s="412"/>
      <c r="D112" s="412"/>
      <c r="E112" s="412"/>
      <c r="F112" s="412"/>
    </row>
    <row r="113" spans="1:6" ht="37.5" customHeight="1">
      <c r="A113" s="171" t="s">
        <v>556</v>
      </c>
      <c r="B113" s="175" t="s">
        <v>577</v>
      </c>
      <c r="C113" s="175" t="s">
        <v>553</v>
      </c>
      <c r="D113" s="179">
        <v>10</v>
      </c>
      <c r="E113" s="175">
        <v>10</v>
      </c>
      <c r="F113" s="87">
        <f>SUM(D113:E113)</f>
        <v>20</v>
      </c>
    </row>
    <row r="114" spans="1:6" ht="37.5" customHeight="1">
      <c r="A114" s="171" t="s">
        <v>557</v>
      </c>
      <c r="B114" s="182" t="s">
        <v>700</v>
      </c>
      <c r="C114" s="175" t="s">
        <v>553</v>
      </c>
      <c r="D114" s="179">
        <v>8</v>
      </c>
      <c r="E114" s="175">
        <v>10</v>
      </c>
      <c r="F114" s="175">
        <f>SUM(D114:E114)</f>
        <v>18</v>
      </c>
    </row>
    <row r="115" spans="1:6" ht="37.5" customHeight="1">
      <c r="A115" s="171" t="s">
        <v>578</v>
      </c>
      <c r="B115" s="182" t="s">
        <v>700</v>
      </c>
      <c r="C115" s="175" t="s">
        <v>553</v>
      </c>
      <c r="D115" s="179">
        <v>8</v>
      </c>
      <c r="E115" s="175">
        <v>10</v>
      </c>
      <c r="F115" s="175">
        <f>SUM(D115:E115)</f>
        <v>18</v>
      </c>
    </row>
    <row r="116" spans="1:6" ht="37.5" customHeight="1">
      <c r="A116" s="176" t="s">
        <v>554</v>
      </c>
      <c r="B116" s="412"/>
      <c r="C116" s="412"/>
      <c r="D116" s="412"/>
      <c r="E116" s="412"/>
      <c r="F116" s="178">
        <f>SUM(F113:F115)</f>
        <v>56</v>
      </c>
    </row>
    <row r="117" spans="1:6" ht="37.5" customHeight="1">
      <c r="A117" s="176" t="s">
        <v>558</v>
      </c>
      <c r="B117" s="177"/>
      <c r="C117" s="177"/>
      <c r="D117" s="177"/>
      <c r="E117" s="177"/>
      <c r="F117" s="178">
        <f>F116/3</f>
        <v>18.666666666666668</v>
      </c>
    </row>
    <row r="118" spans="1:6" ht="66.75" customHeight="1">
      <c r="A118" s="188" t="s">
        <v>565</v>
      </c>
      <c r="B118" s="175" t="s">
        <v>254</v>
      </c>
      <c r="C118" s="175" t="s">
        <v>254</v>
      </c>
      <c r="D118" s="179"/>
      <c r="E118" s="175"/>
      <c r="F118" s="175">
        <v>10</v>
      </c>
    </row>
    <row r="119" spans="1:6" ht="37.5" customHeight="1">
      <c r="A119" s="200" t="s">
        <v>559</v>
      </c>
      <c r="B119" s="425"/>
      <c r="C119" s="425"/>
      <c r="D119" s="425"/>
      <c r="E119" s="425"/>
      <c r="F119" s="201">
        <f>SUM(F117:F118,F111,F108,F105)</f>
        <v>90.66666666666667</v>
      </c>
    </row>
    <row r="120" spans="1:6" ht="37.5" customHeight="1">
      <c r="A120" s="170" t="s">
        <v>662</v>
      </c>
      <c r="B120" s="112" t="s">
        <v>548</v>
      </c>
      <c r="C120" s="112" t="s">
        <v>549</v>
      </c>
      <c r="D120" s="112" t="s">
        <v>550</v>
      </c>
      <c r="E120" s="112" t="s">
        <v>551</v>
      </c>
      <c r="F120" s="112" t="s">
        <v>552</v>
      </c>
    </row>
    <row r="121" spans="1:6" ht="37.5" customHeight="1">
      <c r="A121" s="174" t="s">
        <v>663</v>
      </c>
      <c r="B121" s="182" t="s">
        <v>700</v>
      </c>
      <c r="C121" s="175" t="s">
        <v>553</v>
      </c>
      <c r="D121" s="175">
        <v>20</v>
      </c>
      <c r="E121" s="175">
        <v>25</v>
      </c>
      <c r="F121" s="175">
        <f>+D121+E121</f>
        <v>45</v>
      </c>
    </row>
    <row r="122" spans="1:6" ht="37.5" customHeight="1">
      <c r="A122" s="174" t="s">
        <v>664</v>
      </c>
      <c r="B122" s="182" t="s">
        <v>700</v>
      </c>
      <c r="C122" s="175" t="s">
        <v>553</v>
      </c>
      <c r="D122" s="175">
        <v>20</v>
      </c>
      <c r="E122" s="175">
        <v>25</v>
      </c>
      <c r="F122" s="175">
        <f>+D122+E122</f>
        <v>45</v>
      </c>
    </row>
    <row r="123" spans="1:6" ht="37.5" customHeight="1">
      <c r="A123" s="174" t="s">
        <v>560</v>
      </c>
      <c r="B123" s="183" t="s">
        <v>731</v>
      </c>
      <c r="C123" s="411" t="s">
        <v>561</v>
      </c>
      <c r="D123" s="411"/>
      <c r="E123" s="411"/>
      <c r="F123" s="175"/>
    </row>
    <row r="124" spans="1:6" ht="37.5" customHeight="1">
      <c r="A124" s="176" t="s">
        <v>554</v>
      </c>
      <c r="B124" s="412" t="s">
        <v>555</v>
      </c>
      <c r="C124" s="412"/>
      <c r="D124" s="412"/>
      <c r="E124" s="412"/>
      <c r="F124" s="184">
        <f>SUM(F121:F122)</f>
        <v>90</v>
      </c>
    </row>
    <row r="125" spans="1:6" ht="37.5" customHeight="1">
      <c r="A125" s="200" t="s">
        <v>562</v>
      </c>
      <c r="B125" s="426" t="s">
        <v>555</v>
      </c>
      <c r="C125" s="426"/>
      <c r="D125" s="426"/>
      <c r="E125" s="426"/>
      <c r="F125" s="202">
        <f>SUM(F121:F122)</f>
        <v>90</v>
      </c>
    </row>
    <row r="126" spans="1:6" ht="37.5" customHeight="1">
      <c r="A126" s="170" t="s">
        <v>665</v>
      </c>
      <c r="B126" s="112" t="s">
        <v>548</v>
      </c>
      <c r="C126" s="112" t="s">
        <v>549</v>
      </c>
      <c r="D126" s="112" t="s">
        <v>550</v>
      </c>
      <c r="E126" s="112" t="s">
        <v>551</v>
      </c>
      <c r="F126" s="112" t="s">
        <v>552</v>
      </c>
    </row>
    <row r="127" spans="1:6" ht="37.5" customHeight="1">
      <c r="A127" s="98" t="s">
        <v>581</v>
      </c>
      <c r="B127" s="182" t="s">
        <v>700</v>
      </c>
      <c r="C127" s="175" t="s">
        <v>553</v>
      </c>
      <c r="D127" s="175">
        <v>12</v>
      </c>
      <c r="E127" s="175">
        <v>12</v>
      </c>
      <c r="F127" s="175">
        <f>+D127+E127</f>
        <v>24</v>
      </c>
    </row>
    <row r="128" spans="1:6" ht="37.5" customHeight="1">
      <c r="A128" s="174" t="s">
        <v>666</v>
      </c>
      <c r="B128" s="182" t="s">
        <v>700</v>
      </c>
      <c r="C128" s="175" t="s">
        <v>553</v>
      </c>
      <c r="D128" s="175">
        <v>40</v>
      </c>
      <c r="E128" s="175">
        <v>25</v>
      </c>
      <c r="F128" s="175">
        <f>+D128+E128</f>
        <v>65</v>
      </c>
    </row>
    <row r="129" spans="1:6" ht="37.5" customHeight="1">
      <c r="A129" s="174" t="s">
        <v>563</v>
      </c>
      <c r="B129" s="174" t="s">
        <v>731</v>
      </c>
      <c r="C129" s="411" t="s">
        <v>561</v>
      </c>
      <c r="D129" s="411"/>
      <c r="E129" s="411"/>
      <c r="F129" s="175"/>
    </row>
    <row r="130" spans="1:6" ht="37.5" customHeight="1">
      <c r="A130" s="176" t="s">
        <v>554</v>
      </c>
      <c r="B130" s="412" t="s">
        <v>555</v>
      </c>
      <c r="C130" s="412"/>
      <c r="D130" s="412"/>
      <c r="E130" s="412"/>
      <c r="F130" s="185">
        <f>SUM(F127:F128)</f>
        <v>89</v>
      </c>
    </row>
    <row r="131" spans="1:6" ht="37.5" customHeight="1">
      <c r="A131" s="200" t="s">
        <v>564</v>
      </c>
      <c r="B131" s="425" t="s">
        <v>555</v>
      </c>
      <c r="C131" s="425"/>
      <c r="D131" s="425"/>
      <c r="E131" s="425"/>
      <c r="F131" s="202">
        <f>F130</f>
        <v>89</v>
      </c>
    </row>
    <row r="132" spans="1:6" ht="37.5" customHeight="1">
      <c r="A132" s="186"/>
      <c r="B132" s="187"/>
      <c r="C132" s="187"/>
      <c r="D132" s="187"/>
      <c r="E132" s="187"/>
      <c r="F132" s="187"/>
    </row>
    <row r="133" spans="1:6" ht="37.5" customHeight="1">
      <c r="A133" s="186"/>
      <c r="B133" s="187"/>
      <c r="C133" s="187"/>
      <c r="D133" s="187"/>
      <c r="E133" s="187"/>
      <c r="F133" s="187"/>
    </row>
    <row r="134" spans="1:6" ht="37.5" customHeight="1">
      <c r="A134" s="186"/>
      <c r="B134" s="187"/>
      <c r="C134" s="187"/>
      <c r="D134" s="187"/>
      <c r="E134" s="187"/>
      <c r="F134" s="187"/>
    </row>
    <row r="135" spans="1:6" ht="37.5" customHeight="1">
      <c r="A135" s="186"/>
      <c r="B135" s="187"/>
      <c r="C135" s="187"/>
      <c r="D135" s="187"/>
      <c r="E135" s="187"/>
      <c r="F135" s="187"/>
    </row>
    <row r="136" spans="1:6" ht="37.5" customHeight="1">
      <c r="A136" s="186"/>
      <c r="B136" s="187"/>
      <c r="C136" s="187"/>
      <c r="D136" s="187"/>
      <c r="E136" s="187"/>
      <c r="F136" s="187"/>
    </row>
    <row r="137" spans="1:6" ht="37.5" customHeight="1">
      <c r="A137" s="186"/>
      <c r="B137" s="187"/>
      <c r="C137" s="187"/>
      <c r="D137" s="187"/>
      <c r="E137" s="187"/>
      <c r="F137" s="187"/>
    </row>
    <row r="138" spans="1:6" ht="37.5" customHeight="1">
      <c r="A138" s="186"/>
      <c r="B138" s="187"/>
      <c r="C138" s="187"/>
      <c r="D138" s="187"/>
      <c r="E138" s="187"/>
      <c r="F138" s="187"/>
    </row>
    <row r="139" spans="1:6" ht="37.5" customHeight="1">
      <c r="A139" s="186"/>
      <c r="B139" s="187"/>
      <c r="C139" s="187"/>
      <c r="D139" s="187"/>
      <c r="E139" s="187"/>
      <c r="F139" s="187"/>
    </row>
    <row r="140" spans="1:6" ht="37.5" customHeight="1">
      <c r="A140" s="186"/>
      <c r="B140" s="187"/>
      <c r="C140" s="187"/>
      <c r="D140" s="187"/>
      <c r="E140" s="187"/>
      <c r="F140" s="187"/>
    </row>
    <row r="141" spans="1:6" ht="37.5" customHeight="1">
      <c r="A141" s="186"/>
      <c r="B141" s="187"/>
      <c r="C141" s="187"/>
      <c r="D141" s="187"/>
      <c r="E141" s="187"/>
      <c r="F141" s="187"/>
    </row>
    <row r="142" spans="1:6" ht="37.5" customHeight="1">
      <c r="A142" s="186"/>
      <c r="B142" s="187"/>
      <c r="C142" s="187"/>
      <c r="D142" s="187"/>
      <c r="E142" s="187"/>
      <c r="F142" s="187"/>
    </row>
    <row r="143" spans="1:6" ht="37.5" customHeight="1">
      <c r="A143" s="186"/>
      <c r="B143" s="187"/>
      <c r="C143" s="187"/>
      <c r="D143" s="187"/>
      <c r="E143" s="187"/>
      <c r="F143" s="187"/>
    </row>
    <row r="144" spans="1:6" ht="37.5" customHeight="1">
      <c r="A144" s="186"/>
      <c r="B144" s="187"/>
      <c r="C144" s="187"/>
      <c r="D144" s="187"/>
      <c r="E144" s="187"/>
      <c r="F144" s="187"/>
    </row>
    <row r="145" spans="1:6" ht="37.5" customHeight="1">
      <c r="A145" s="186"/>
      <c r="B145" s="187"/>
      <c r="C145" s="187"/>
      <c r="D145" s="187"/>
      <c r="E145" s="187"/>
      <c r="F145" s="187"/>
    </row>
    <row r="146" spans="1:6" ht="37.5" customHeight="1">
      <c r="A146" s="186"/>
      <c r="B146" s="187"/>
      <c r="C146" s="187"/>
      <c r="D146" s="187"/>
      <c r="E146" s="187"/>
      <c r="F146" s="187"/>
    </row>
    <row r="147" spans="1:6" ht="37.5" customHeight="1">
      <c r="A147" s="186"/>
      <c r="B147" s="187"/>
      <c r="C147" s="187"/>
      <c r="D147" s="187"/>
      <c r="E147" s="187"/>
      <c r="F147" s="187"/>
    </row>
    <row r="148" spans="1:6" ht="37.5" customHeight="1">
      <c r="A148" s="186"/>
      <c r="B148" s="187"/>
      <c r="C148" s="187"/>
      <c r="D148" s="187"/>
      <c r="E148" s="187"/>
      <c r="F148" s="187"/>
    </row>
    <row r="149" spans="1:6" ht="37.5" customHeight="1">
      <c r="A149" s="186"/>
      <c r="B149" s="187"/>
      <c r="C149" s="187"/>
      <c r="D149" s="187"/>
      <c r="E149" s="187"/>
      <c r="F149" s="187"/>
    </row>
    <row r="150" spans="1:6" ht="37.5" customHeight="1">
      <c r="A150" s="186"/>
      <c r="B150" s="187"/>
      <c r="C150" s="187"/>
      <c r="D150" s="187"/>
      <c r="E150" s="187"/>
      <c r="F150" s="187"/>
    </row>
    <row r="151" spans="1:6" ht="37.5" customHeight="1">
      <c r="A151" s="186"/>
      <c r="B151" s="187"/>
      <c r="C151" s="187"/>
      <c r="D151" s="187"/>
      <c r="E151" s="187"/>
      <c r="F151" s="187"/>
    </row>
    <row r="152" spans="1:6" ht="37.5" customHeight="1">
      <c r="A152" s="186"/>
      <c r="B152" s="187"/>
      <c r="C152" s="187"/>
      <c r="D152" s="187"/>
      <c r="E152" s="187"/>
      <c r="F152" s="187"/>
    </row>
    <row r="153" spans="1:6" ht="37.5" customHeight="1">
      <c r="A153" s="186"/>
      <c r="B153" s="187"/>
      <c r="C153" s="187"/>
      <c r="D153" s="187"/>
      <c r="E153" s="187"/>
      <c r="F153" s="187"/>
    </row>
    <row r="154" spans="1:6" ht="37.5" customHeight="1">
      <c r="A154" s="186"/>
      <c r="B154" s="187"/>
      <c r="C154" s="187"/>
      <c r="D154" s="187"/>
      <c r="E154" s="187"/>
      <c r="F154" s="187"/>
    </row>
    <row r="155" spans="1:6" ht="37.5" customHeight="1">
      <c r="A155" s="186"/>
      <c r="B155" s="187"/>
      <c r="C155" s="187"/>
      <c r="D155" s="187"/>
      <c r="E155" s="187"/>
      <c r="F155" s="187"/>
    </row>
    <row r="156" spans="1:6" ht="37.5" customHeight="1">
      <c r="A156" s="186"/>
      <c r="B156" s="187"/>
      <c r="C156" s="187"/>
      <c r="D156" s="187"/>
      <c r="E156" s="187"/>
      <c r="F156" s="187"/>
    </row>
    <row r="157" spans="1:6" ht="37.5" customHeight="1">
      <c r="A157" s="186"/>
      <c r="B157" s="187"/>
      <c r="C157" s="187"/>
      <c r="D157" s="187"/>
      <c r="E157" s="187"/>
      <c r="F157" s="187"/>
    </row>
    <row r="158" spans="1:6" ht="37.5" customHeight="1">
      <c r="A158" s="186"/>
      <c r="B158" s="187"/>
      <c r="C158" s="187"/>
      <c r="D158" s="187"/>
      <c r="E158" s="187"/>
      <c r="F158" s="187"/>
    </row>
    <row r="159" spans="1:6" ht="37.5" customHeight="1">
      <c r="A159" s="186"/>
      <c r="B159" s="187"/>
      <c r="C159" s="187"/>
      <c r="D159" s="187"/>
      <c r="E159" s="187"/>
      <c r="F159" s="187"/>
    </row>
    <row r="160" spans="1:6" ht="37.5" customHeight="1">
      <c r="A160" s="186"/>
      <c r="B160" s="187"/>
      <c r="C160" s="187"/>
      <c r="D160" s="187"/>
      <c r="E160" s="187"/>
      <c r="F160" s="187"/>
    </row>
    <row r="161" spans="1:6" ht="37.5" customHeight="1">
      <c r="A161" s="186"/>
      <c r="B161" s="187"/>
      <c r="C161" s="187"/>
      <c r="D161" s="187"/>
      <c r="E161" s="187"/>
      <c r="F161" s="187"/>
    </row>
    <row r="162" spans="1:6" ht="37.5" customHeight="1">
      <c r="A162" s="186"/>
      <c r="B162" s="187"/>
      <c r="C162" s="187"/>
      <c r="D162" s="187"/>
      <c r="E162" s="187"/>
      <c r="F162" s="187"/>
    </row>
    <row r="163" spans="1:6" ht="37.5" customHeight="1">
      <c r="A163" s="186"/>
      <c r="B163" s="187"/>
      <c r="C163" s="187"/>
      <c r="D163" s="187"/>
      <c r="E163" s="187"/>
      <c r="F163" s="187"/>
    </row>
    <row r="164" spans="1:6" ht="37.5" customHeight="1">
      <c r="A164" s="186"/>
      <c r="B164" s="187"/>
      <c r="C164" s="187"/>
      <c r="D164" s="187"/>
      <c r="E164" s="187"/>
      <c r="F164" s="187"/>
    </row>
    <row r="165" spans="1:6" ht="37.5" customHeight="1">
      <c r="A165" s="186"/>
      <c r="B165" s="187"/>
      <c r="C165" s="187"/>
      <c r="D165" s="187"/>
      <c r="E165" s="187"/>
      <c r="F165" s="187"/>
    </row>
    <row r="166" spans="1:6" ht="37.5" customHeight="1">
      <c r="A166" s="186"/>
      <c r="B166" s="187"/>
      <c r="C166" s="187"/>
      <c r="D166" s="187"/>
      <c r="E166" s="187"/>
      <c r="F166" s="187"/>
    </row>
    <row r="167" spans="1:6" ht="37.5" customHeight="1">
      <c r="A167" s="186"/>
      <c r="B167" s="187"/>
      <c r="C167" s="187"/>
      <c r="D167" s="187"/>
      <c r="E167" s="187"/>
      <c r="F167" s="187"/>
    </row>
    <row r="168" spans="1:6" ht="37.5" customHeight="1">
      <c r="A168" s="186"/>
      <c r="B168" s="187"/>
      <c r="C168" s="187"/>
      <c r="D168" s="187"/>
      <c r="E168" s="187"/>
      <c r="F168" s="187"/>
    </row>
    <row r="169" spans="1:6" ht="37.5" customHeight="1">
      <c r="A169" s="186"/>
      <c r="B169" s="187"/>
      <c r="C169" s="187"/>
      <c r="D169" s="187"/>
      <c r="E169" s="187"/>
      <c r="F169" s="187"/>
    </row>
    <row r="170" spans="1:6" ht="37.5" customHeight="1">
      <c r="A170" s="186"/>
      <c r="B170" s="187"/>
      <c r="C170" s="187"/>
      <c r="D170" s="187"/>
      <c r="E170" s="187"/>
      <c r="F170" s="187"/>
    </row>
    <row r="171" spans="1:6" ht="37.5" customHeight="1">
      <c r="A171" s="186"/>
      <c r="B171" s="187"/>
      <c r="C171" s="187"/>
      <c r="D171" s="187"/>
      <c r="E171" s="187"/>
      <c r="F171" s="187"/>
    </row>
    <row r="172" spans="1:6" ht="37.5" customHeight="1">
      <c r="A172" s="186"/>
      <c r="B172" s="187"/>
      <c r="C172" s="187"/>
      <c r="D172" s="187"/>
      <c r="E172" s="187"/>
      <c r="F172" s="187"/>
    </row>
    <row r="173" spans="1:6" ht="37.5" customHeight="1">
      <c r="A173" s="186"/>
      <c r="B173" s="187"/>
      <c r="C173" s="187"/>
      <c r="D173" s="187"/>
      <c r="E173" s="187"/>
      <c r="F173" s="187"/>
    </row>
    <row r="174" spans="1:6" ht="37.5" customHeight="1">
      <c r="A174" s="186"/>
      <c r="B174" s="187"/>
      <c r="C174" s="187"/>
      <c r="D174" s="187"/>
      <c r="E174" s="187"/>
      <c r="F174" s="187"/>
    </row>
    <row r="175" spans="1:6" ht="37.5" customHeight="1">
      <c r="A175" s="186"/>
      <c r="B175" s="187"/>
      <c r="C175" s="187"/>
      <c r="D175" s="187"/>
      <c r="E175" s="187"/>
      <c r="F175" s="187"/>
    </row>
    <row r="176" spans="1:6" ht="37.5" customHeight="1">
      <c r="A176" s="186"/>
      <c r="B176" s="187"/>
      <c r="C176" s="187"/>
      <c r="D176" s="187"/>
      <c r="E176" s="187"/>
      <c r="F176" s="187"/>
    </row>
    <row r="177" spans="1:6" ht="37.5" customHeight="1">
      <c r="A177" s="186"/>
      <c r="B177" s="187"/>
      <c r="C177" s="187"/>
      <c r="D177" s="187"/>
      <c r="E177" s="187"/>
      <c r="F177" s="187"/>
    </row>
    <row r="178" spans="1:6" ht="37.5" customHeight="1">
      <c r="A178" s="186"/>
      <c r="B178" s="187"/>
      <c r="C178" s="187"/>
      <c r="D178" s="187"/>
      <c r="E178" s="187"/>
      <c r="F178" s="187"/>
    </row>
    <row r="179" spans="1:6" ht="37.5" customHeight="1">
      <c r="A179" s="186"/>
      <c r="B179" s="187"/>
      <c r="C179" s="187"/>
      <c r="D179" s="187"/>
      <c r="E179" s="187"/>
      <c r="F179" s="187"/>
    </row>
    <row r="180" spans="1:6" ht="37.5" customHeight="1">
      <c r="A180" s="186"/>
      <c r="B180" s="187"/>
      <c r="C180" s="187"/>
      <c r="D180" s="187"/>
      <c r="E180" s="187"/>
      <c r="F180" s="187"/>
    </row>
    <row r="181" spans="1:6" ht="37.5" customHeight="1">
      <c r="A181" s="186"/>
      <c r="B181" s="187"/>
      <c r="C181" s="187"/>
      <c r="D181" s="187"/>
      <c r="E181" s="187"/>
      <c r="F181" s="187"/>
    </row>
    <row r="182" spans="1:6" ht="37.5" customHeight="1">
      <c r="A182" s="186"/>
      <c r="B182" s="187"/>
      <c r="C182" s="187"/>
      <c r="D182" s="187"/>
      <c r="E182" s="187"/>
      <c r="F182" s="187"/>
    </row>
    <row r="183" spans="1:6" ht="37.5" customHeight="1">
      <c r="A183" s="186"/>
      <c r="B183" s="187"/>
      <c r="C183" s="187"/>
      <c r="D183" s="187"/>
      <c r="E183" s="187"/>
      <c r="F183" s="187"/>
    </row>
    <row r="184" spans="1:6" ht="37.5" customHeight="1">
      <c r="A184" s="186"/>
      <c r="B184" s="187"/>
      <c r="C184" s="187"/>
      <c r="D184" s="187"/>
      <c r="E184" s="187"/>
      <c r="F184" s="187"/>
    </row>
    <row r="185" spans="1:6" ht="37.5" customHeight="1">
      <c r="A185" s="186"/>
      <c r="B185" s="187"/>
      <c r="C185" s="187"/>
      <c r="D185" s="187"/>
      <c r="E185" s="187"/>
      <c r="F185" s="187"/>
    </row>
    <row r="186" spans="1:6" ht="37.5" customHeight="1">
      <c r="A186" s="186"/>
      <c r="B186" s="187"/>
      <c r="C186" s="187"/>
      <c r="D186" s="187"/>
      <c r="E186" s="187"/>
      <c r="F186" s="187"/>
    </row>
    <row r="187" spans="1:6" ht="37.5" customHeight="1">
      <c r="A187" s="186"/>
      <c r="B187" s="187"/>
      <c r="C187" s="187"/>
      <c r="D187" s="187"/>
      <c r="E187" s="187"/>
      <c r="F187" s="187"/>
    </row>
    <row r="188" spans="1:6" ht="37.5" customHeight="1">
      <c r="A188" s="186"/>
      <c r="B188" s="187"/>
      <c r="C188" s="187"/>
      <c r="D188" s="187"/>
      <c r="E188" s="187"/>
      <c r="F188" s="187"/>
    </row>
    <row r="189" spans="1:6" ht="37.5" customHeight="1">
      <c r="A189" s="186"/>
      <c r="B189" s="187"/>
      <c r="C189" s="187"/>
      <c r="D189" s="187"/>
      <c r="E189" s="187"/>
      <c r="F189" s="187"/>
    </row>
    <row r="190" spans="1:6" ht="37.5" customHeight="1">
      <c r="A190" s="186"/>
      <c r="B190" s="187"/>
      <c r="C190" s="187"/>
      <c r="D190" s="187"/>
      <c r="E190" s="187"/>
      <c r="F190" s="187"/>
    </row>
    <row r="191" spans="1:6" ht="37.5" customHeight="1">
      <c r="A191" s="186"/>
      <c r="B191" s="187"/>
      <c r="C191" s="187"/>
      <c r="D191" s="187"/>
      <c r="E191" s="187"/>
      <c r="F191" s="187"/>
    </row>
    <row r="192" spans="1:6" ht="37.5" customHeight="1">
      <c r="A192" s="186"/>
      <c r="B192" s="187"/>
      <c r="C192" s="187"/>
      <c r="D192" s="187"/>
      <c r="E192" s="187"/>
      <c r="F192" s="187"/>
    </row>
    <row r="193" spans="1:6" ht="37.5" customHeight="1">
      <c r="A193" s="186"/>
      <c r="B193" s="187"/>
      <c r="C193" s="187"/>
      <c r="D193" s="187"/>
      <c r="E193" s="187"/>
      <c r="F193" s="187"/>
    </row>
    <row r="194" spans="1:6" ht="37.5" customHeight="1">
      <c r="A194" s="186"/>
      <c r="B194" s="187"/>
      <c r="C194" s="187"/>
      <c r="D194" s="187"/>
      <c r="E194" s="187"/>
      <c r="F194" s="187"/>
    </row>
    <row r="195" spans="1:6" ht="37.5" customHeight="1">
      <c r="A195" s="186"/>
      <c r="B195" s="187"/>
      <c r="C195" s="187"/>
      <c r="D195" s="187"/>
      <c r="E195" s="187"/>
      <c r="F195" s="187"/>
    </row>
    <row r="196" spans="1:6" ht="37.5" customHeight="1">
      <c r="A196" s="186"/>
      <c r="B196" s="187"/>
      <c r="C196" s="187"/>
      <c r="D196" s="187"/>
      <c r="E196" s="187"/>
      <c r="F196" s="187"/>
    </row>
    <row r="197" spans="1:6" ht="37.5" customHeight="1">
      <c r="A197" s="186"/>
      <c r="B197" s="187"/>
      <c r="C197" s="187"/>
      <c r="D197" s="187"/>
      <c r="E197" s="187"/>
      <c r="F197" s="187"/>
    </row>
    <row r="198" spans="1:6" ht="37.5" customHeight="1">
      <c r="A198" s="186"/>
      <c r="B198" s="187"/>
      <c r="C198" s="187"/>
      <c r="D198" s="187"/>
      <c r="E198" s="187"/>
      <c r="F198" s="187"/>
    </row>
    <row r="199" spans="1:6" ht="37.5" customHeight="1">
      <c r="A199" s="186"/>
      <c r="B199" s="187"/>
      <c r="C199" s="187"/>
      <c r="D199" s="187"/>
      <c r="E199" s="187"/>
      <c r="F199" s="187"/>
    </row>
    <row r="200" spans="1:6" ht="37.5" customHeight="1">
      <c r="A200" s="186"/>
      <c r="B200" s="187"/>
      <c r="C200" s="187"/>
      <c r="D200" s="187"/>
      <c r="E200" s="187"/>
      <c r="F200" s="187"/>
    </row>
  </sheetData>
  <sheetProtection/>
  <mergeCells count="66">
    <mergeCell ref="B130:E130"/>
    <mergeCell ref="B131:E131"/>
    <mergeCell ref="C123:E123"/>
    <mergeCell ref="B124:E124"/>
    <mergeCell ref="B125:E125"/>
    <mergeCell ref="C129:E129"/>
    <mergeCell ref="B111:E111"/>
    <mergeCell ref="B112:F112"/>
    <mergeCell ref="B116:E116"/>
    <mergeCell ref="B119:E119"/>
    <mergeCell ref="B103:F103"/>
    <mergeCell ref="B105:E105"/>
    <mergeCell ref="B108:E108"/>
    <mergeCell ref="B109:F109"/>
    <mergeCell ref="C96:E96"/>
    <mergeCell ref="B97:E97"/>
    <mergeCell ref="B98:E98"/>
    <mergeCell ref="B101:F101"/>
    <mergeCell ref="B86:E86"/>
    <mergeCell ref="C90:E90"/>
    <mergeCell ref="B91:E91"/>
    <mergeCell ref="B92:E92"/>
    <mergeCell ref="B76:F76"/>
    <mergeCell ref="B78:E78"/>
    <mergeCell ref="B79:F79"/>
    <mergeCell ref="B83:E83"/>
    <mergeCell ref="B68:F68"/>
    <mergeCell ref="B70:F70"/>
    <mergeCell ref="B72:E72"/>
    <mergeCell ref="B75:E75"/>
    <mergeCell ref="G3:H3"/>
    <mergeCell ref="C32:E32"/>
    <mergeCell ref="B14:F14"/>
    <mergeCell ref="B6:F6"/>
    <mergeCell ref="B27:E27"/>
    <mergeCell ref="B28:E28"/>
    <mergeCell ref="B22:E22"/>
    <mergeCell ref="B13:E13"/>
    <mergeCell ref="A4:F4"/>
    <mergeCell ref="B38:F38"/>
    <mergeCell ref="B40:E40"/>
    <mergeCell ref="B33:E33"/>
    <mergeCell ref="A3:F3"/>
    <mergeCell ref="A5:F5"/>
    <mergeCell ref="B19:E19"/>
    <mergeCell ref="B8:F8"/>
    <mergeCell ref="C26:E26"/>
    <mergeCell ref="B34:E34"/>
    <mergeCell ref="B16:E16"/>
    <mergeCell ref="A2:F2"/>
    <mergeCell ref="A1:F1"/>
    <mergeCell ref="B10:E10"/>
    <mergeCell ref="B36:F36"/>
    <mergeCell ref="B17:F17"/>
    <mergeCell ref="B51:E51"/>
    <mergeCell ref="B54:E54"/>
    <mergeCell ref="C58:E58"/>
    <mergeCell ref="B59:E59"/>
    <mergeCell ref="B43:E43"/>
    <mergeCell ref="B44:F44"/>
    <mergeCell ref="B46:E46"/>
    <mergeCell ref="B47:F47"/>
    <mergeCell ref="B60:E60"/>
    <mergeCell ref="C64:E64"/>
    <mergeCell ref="B65:E65"/>
    <mergeCell ref="B66:E66"/>
  </mergeCells>
  <printOptions horizontalCentered="1"/>
  <pageMargins left="0.1968503937007874" right="0.31496062992125984" top="0.984251968503937" bottom="0.984251968503937" header="0" footer="0"/>
  <pageSetup horizontalDpi="300" verticalDpi="300" orientation="portrait" scale="65" r:id="rId1"/>
  <headerFooter alignWithMargins="0">
    <oddFooter>&amp;LElaboró:
Revisó:
&amp;D&amp;C&amp;N</oddFooter>
  </headerFooter>
</worksheet>
</file>

<file path=xl/worksheets/sheet12.xml><?xml version="1.0" encoding="utf-8"?>
<worksheet xmlns="http://schemas.openxmlformats.org/spreadsheetml/2006/main" xmlns:r="http://schemas.openxmlformats.org/officeDocument/2006/relationships">
  <sheetPr>
    <tabColor indexed="13"/>
  </sheetPr>
  <dimension ref="A1:T67"/>
  <sheetViews>
    <sheetView view="pageBreakPreview" zoomScale="75" zoomScaleNormal="75" zoomScaleSheetLayoutView="75" zoomScalePageLayoutView="0" workbookViewId="0" topLeftCell="A1">
      <selection activeCell="A2" sqref="A2:H2"/>
    </sheetView>
  </sheetViews>
  <sheetFormatPr defaultColWidth="11.421875" defaultRowHeight="12.75"/>
  <cols>
    <col min="1" max="1" width="11.421875" style="9" customWidth="1"/>
    <col min="2" max="2" width="28.421875" style="9" customWidth="1"/>
    <col min="3" max="3" width="18.28125" style="9" customWidth="1"/>
    <col min="4" max="4" width="9.28125" style="17" customWidth="1"/>
    <col min="5" max="6" width="5.140625" style="11" customWidth="1"/>
    <col min="7" max="7" width="13.7109375" style="18" customWidth="1"/>
    <col min="8" max="8" width="25.57421875" style="8" customWidth="1"/>
    <col min="9" max="9" width="5.00390625" style="9" customWidth="1"/>
    <col min="10" max="10" width="4.7109375" style="9" customWidth="1"/>
    <col min="11" max="11" width="9.28125" style="9" customWidth="1"/>
    <col min="12" max="12" width="18.00390625" style="9" customWidth="1"/>
    <col min="13" max="14" width="4.140625" style="9" customWidth="1"/>
    <col min="15" max="15" width="11.421875" style="9" customWidth="1"/>
    <col min="16" max="16" width="14.28125" style="9" customWidth="1"/>
    <col min="17" max="18" width="4.8515625" style="9" customWidth="1"/>
    <col min="19" max="19" width="11.421875" style="9" customWidth="1"/>
    <col min="20" max="20" width="18.28125" style="9" customWidth="1"/>
    <col min="21" max="16384" width="11.421875" style="9" customWidth="1"/>
  </cols>
  <sheetData>
    <row r="1" spans="1:8" ht="44.25" customHeight="1">
      <c r="A1" s="473" t="s">
        <v>31</v>
      </c>
      <c r="B1" s="473"/>
      <c r="C1" s="473"/>
      <c r="D1" s="473"/>
      <c r="E1" s="473"/>
      <c r="F1" s="473"/>
      <c r="G1" s="473"/>
      <c r="H1" s="473"/>
    </row>
    <row r="2" spans="1:8" ht="20.25" customHeight="1">
      <c r="A2" s="194" t="s">
        <v>304</v>
      </c>
      <c r="B2" s="194"/>
      <c r="C2" s="194"/>
      <c r="D2" s="194"/>
      <c r="E2" s="194"/>
      <c r="F2" s="194"/>
      <c r="G2" s="194"/>
      <c r="H2" s="194"/>
    </row>
    <row r="3" spans="1:8" ht="22.5" customHeight="1">
      <c r="A3" s="475" t="s">
        <v>709</v>
      </c>
      <c r="B3" s="475"/>
      <c r="C3" s="475"/>
      <c r="D3" s="475"/>
      <c r="E3" s="475"/>
      <c r="F3" s="475"/>
      <c r="G3" s="475"/>
      <c r="H3" s="475"/>
    </row>
    <row r="4" spans="1:8" ht="22.5" customHeight="1">
      <c r="A4" s="475" t="s">
        <v>572</v>
      </c>
      <c r="B4" s="475"/>
      <c r="C4" s="475"/>
      <c r="D4" s="475"/>
      <c r="E4" s="475"/>
      <c r="F4" s="475"/>
      <c r="G4" s="475"/>
      <c r="H4" s="475"/>
    </row>
    <row r="5" spans="1:8" ht="15" thickBot="1">
      <c r="A5" s="73"/>
      <c r="B5" s="73"/>
      <c r="C5" s="73"/>
      <c r="D5" s="74"/>
      <c r="E5" s="75"/>
      <c r="F5" s="75"/>
      <c r="G5" s="76"/>
      <c r="H5" s="77"/>
    </row>
    <row r="6" spans="1:20" ht="36.75" customHeight="1">
      <c r="A6" s="476" t="s">
        <v>56</v>
      </c>
      <c r="B6" s="477"/>
      <c r="C6" s="477"/>
      <c r="D6" s="477"/>
      <c r="E6" s="409" t="s">
        <v>367</v>
      </c>
      <c r="F6" s="409"/>
      <c r="G6" s="409"/>
      <c r="H6" s="409"/>
      <c r="I6" s="497" t="s">
        <v>38</v>
      </c>
      <c r="J6" s="497"/>
      <c r="K6" s="497"/>
      <c r="L6" s="497"/>
      <c r="M6" s="498" t="s">
        <v>368</v>
      </c>
      <c r="N6" s="498"/>
      <c r="O6" s="498"/>
      <c r="P6" s="498"/>
      <c r="Q6" s="496" t="s">
        <v>369</v>
      </c>
      <c r="R6" s="496"/>
      <c r="S6" s="496"/>
      <c r="T6" s="496"/>
    </row>
    <row r="7" spans="1:20" ht="20.25" customHeight="1">
      <c r="A7" s="482" t="s">
        <v>655</v>
      </c>
      <c r="B7" s="483" t="s">
        <v>710</v>
      </c>
      <c r="C7" s="484"/>
      <c r="D7" s="478" t="s">
        <v>734</v>
      </c>
      <c r="E7" s="480" t="s">
        <v>711</v>
      </c>
      <c r="F7" s="480"/>
      <c r="G7" s="471" t="s">
        <v>703</v>
      </c>
      <c r="H7" s="472" t="s">
        <v>712</v>
      </c>
      <c r="I7" s="480" t="s">
        <v>711</v>
      </c>
      <c r="J7" s="480"/>
      <c r="K7" s="471" t="s">
        <v>703</v>
      </c>
      <c r="L7" s="472" t="s">
        <v>712</v>
      </c>
      <c r="M7" s="480" t="s">
        <v>711</v>
      </c>
      <c r="N7" s="480"/>
      <c r="O7" s="471" t="s">
        <v>703</v>
      </c>
      <c r="P7" s="490" t="s">
        <v>712</v>
      </c>
      <c r="Q7" s="480" t="s">
        <v>711</v>
      </c>
      <c r="R7" s="480"/>
      <c r="S7" s="471" t="s">
        <v>703</v>
      </c>
      <c r="T7" s="408" t="s">
        <v>712</v>
      </c>
    </row>
    <row r="8" spans="1:20" ht="18.75" customHeight="1">
      <c r="A8" s="482"/>
      <c r="B8" s="485"/>
      <c r="C8" s="486"/>
      <c r="D8" s="479"/>
      <c r="E8" s="22" t="s">
        <v>721</v>
      </c>
      <c r="F8" s="22" t="s">
        <v>722</v>
      </c>
      <c r="G8" s="471"/>
      <c r="H8" s="472"/>
      <c r="I8" s="22" t="s">
        <v>721</v>
      </c>
      <c r="J8" s="22" t="s">
        <v>722</v>
      </c>
      <c r="K8" s="471"/>
      <c r="L8" s="472"/>
      <c r="M8" s="22" t="s">
        <v>721</v>
      </c>
      <c r="N8" s="22" t="s">
        <v>722</v>
      </c>
      <c r="O8" s="471"/>
      <c r="P8" s="490"/>
      <c r="Q8" s="22" t="s">
        <v>721</v>
      </c>
      <c r="R8" s="22" t="s">
        <v>722</v>
      </c>
      <c r="S8" s="471"/>
      <c r="T8" s="408"/>
    </row>
    <row r="9" spans="1:20" ht="114" customHeight="1">
      <c r="A9" s="448" t="s">
        <v>183</v>
      </c>
      <c r="B9" s="449"/>
      <c r="C9" s="450"/>
      <c r="D9" s="220">
        <v>20</v>
      </c>
      <c r="E9" s="10" t="s">
        <v>732</v>
      </c>
      <c r="F9" s="10"/>
      <c r="G9" s="40">
        <v>20</v>
      </c>
      <c r="H9" s="286" t="s">
        <v>374</v>
      </c>
      <c r="I9" s="10" t="s">
        <v>732</v>
      </c>
      <c r="J9" s="10"/>
      <c r="K9" s="40">
        <v>20</v>
      </c>
      <c r="L9" s="289" t="s">
        <v>74</v>
      </c>
      <c r="M9" s="10" t="s">
        <v>732</v>
      </c>
      <c r="N9" s="10"/>
      <c r="O9" s="40">
        <v>20</v>
      </c>
      <c r="P9" s="291" t="s">
        <v>499</v>
      </c>
      <c r="Q9" s="10" t="s">
        <v>732</v>
      </c>
      <c r="R9" s="10"/>
      <c r="S9" s="40">
        <f>D9*10/40</f>
        <v>5</v>
      </c>
      <c r="T9" s="101" t="s">
        <v>399</v>
      </c>
    </row>
    <row r="10" spans="1:20" ht="84" customHeight="1">
      <c r="A10" s="448" t="s">
        <v>184</v>
      </c>
      <c r="B10" s="448"/>
      <c r="C10" s="481"/>
      <c r="D10" s="220">
        <v>40</v>
      </c>
      <c r="E10" s="7" t="s">
        <v>732</v>
      </c>
      <c r="F10" s="10"/>
      <c r="G10" s="40">
        <v>40</v>
      </c>
      <c r="H10" s="286" t="s">
        <v>375</v>
      </c>
      <c r="I10" s="7" t="s">
        <v>732</v>
      </c>
      <c r="J10" s="10"/>
      <c r="K10" s="40">
        <v>40</v>
      </c>
      <c r="L10" s="289" t="s">
        <v>75</v>
      </c>
      <c r="M10" s="7" t="s">
        <v>732</v>
      </c>
      <c r="N10" s="10"/>
      <c r="O10" s="40">
        <v>20</v>
      </c>
      <c r="P10" s="292" t="s">
        <v>500</v>
      </c>
      <c r="Q10" s="7" t="s">
        <v>732</v>
      </c>
      <c r="R10" s="10"/>
      <c r="S10" s="40">
        <v>40</v>
      </c>
      <c r="T10" s="221" t="s">
        <v>400</v>
      </c>
    </row>
    <row r="11" spans="1:20" ht="57.75" customHeight="1">
      <c r="A11" s="458" t="s">
        <v>185</v>
      </c>
      <c r="B11" s="458"/>
      <c r="C11" s="459"/>
      <c r="D11" s="443">
        <v>20</v>
      </c>
      <c r="E11" s="429" t="s">
        <v>732</v>
      </c>
      <c r="F11" s="429"/>
      <c r="G11" s="428">
        <v>20</v>
      </c>
      <c r="H11" s="427" t="s">
        <v>376</v>
      </c>
      <c r="I11" s="429" t="s">
        <v>732</v>
      </c>
      <c r="J11" s="429"/>
      <c r="K11" s="428">
        <v>20</v>
      </c>
      <c r="L11" s="491" t="s">
        <v>382</v>
      </c>
      <c r="M11" s="429" t="s">
        <v>732</v>
      </c>
      <c r="N11" s="429"/>
      <c r="O11" s="428">
        <v>20</v>
      </c>
      <c r="P11" s="499" t="s">
        <v>382</v>
      </c>
      <c r="Q11" s="429" t="s">
        <v>732</v>
      </c>
      <c r="R11" s="429"/>
      <c r="S11" s="428">
        <v>20</v>
      </c>
      <c r="T11" s="101" t="s">
        <v>401</v>
      </c>
    </row>
    <row r="12" spans="1:20" ht="69" customHeight="1">
      <c r="A12" s="446" t="s">
        <v>735</v>
      </c>
      <c r="B12" s="446"/>
      <c r="C12" s="447"/>
      <c r="D12" s="444"/>
      <c r="E12" s="429"/>
      <c r="F12" s="429"/>
      <c r="G12" s="428"/>
      <c r="H12" s="427"/>
      <c r="I12" s="429"/>
      <c r="J12" s="429"/>
      <c r="K12" s="428"/>
      <c r="L12" s="491"/>
      <c r="M12" s="429"/>
      <c r="N12" s="429"/>
      <c r="O12" s="428"/>
      <c r="P12" s="499"/>
      <c r="Q12" s="429"/>
      <c r="R12" s="429"/>
      <c r="S12" s="428"/>
      <c r="T12" s="100"/>
    </row>
    <row r="13" spans="1:20" ht="85.5" customHeight="1">
      <c r="A13" s="448" t="s">
        <v>186</v>
      </c>
      <c r="B13" s="449"/>
      <c r="C13" s="450"/>
      <c r="D13" s="220">
        <v>40</v>
      </c>
      <c r="E13" s="7" t="s">
        <v>732</v>
      </c>
      <c r="F13" s="7"/>
      <c r="G13" s="29">
        <v>40</v>
      </c>
      <c r="H13" s="286" t="s">
        <v>377</v>
      </c>
      <c r="I13" s="7" t="s">
        <v>732</v>
      </c>
      <c r="J13" s="7"/>
      <c r="K13" s="29">
        <f>D13*100/500</f>
        <v>8</v>
      </c>
      <c r="L13" s="289" t="s">
        <v>76</v>
      </c>
      <c r="M13" s="7" t="s">
        <v>732</v>
      </c>
      <c r="N13" s="7"/>
      <c r="O13" s="29">
        <v>40</v>
      </c>
      <c r="P13" s="292" t="s">
        <v>501</v>
      </c>
      <c r="Q13" s="7" t="s">
        <v>732</v>
      </c>
      <c r="R13" s="7"/>
      <c r="S13" s="29">
        <v>40</v>
      </c>
      <c r="T13" s="221" t="s">
        <v>402</v>
      </c>
    </row>
    <row r="14" spans="1:20" ht="51.75" customHeight="1">
      <c r="A14" s="448" t="s">
        <v>713</v>
      </c>
      <c r="B14" s="449"/>
      <c r="C14" s="450"/>
      <c r="D14" s="220">
        <v>10</v>
      </c>
      <c r="E14" s="7"/>
      <c r="F14" s="7" t="s">
        <v>732</v>
      </c>
      <c r="G14" s="29">
        <v>0</v>
      </c>
      <c r="H14" s="286" t="s">
        <v>378</v>
      </c>
      <c r="I14" s="7" t="s">
        <v>732</v>
      </c>
      <c r="J14" s="7"/>
      <c r="K14" s="29">
        <v>10</v>
      </c>
      <c r="L14" s="289" t="s">
        <v>382</v>
      </c>
      <c r="M14" s="7" t="s">
        <v>732</v>
      </c>
      <c r="N14" s="7"/>
      <c r="O14" s="29">
        <v>10</v>
      </c>
      <c r="P14" s="291" t="s">
        <v>382</v>
      </c>
      <c r="Q14" s="7" t="s">
        <v>732</v>
      </c>
      <c r="R14" s="7"/>
      <c r="S14" s="29">
        <v>10</v>
      </c>
      <c r="T14" s="221" t="s">
        <v>403</v>
      </c>
    </row>
    <row r="15" spans="1:20" ht="93.75" customHeight="1">
      <c r="A15" s="448" t="s">
        <v>187</v>
      </c>
      <c r="B15" s="449"/>
      <c r="C15" s="450"/>
      <c r="D15" s="220">
        <v>20</v>
      </c>
      <c r="E15" s="7" t="s">
        <v>732</v>
      </c>
      <c r="F15" s="7"/>
      <c r="G15" s="29">
        <v>20</v>
      </c>
      <c r="H15" s="286" t="s">
        <v>379</v>
      </c>
      <c r="I15" s="7" t="s">
        <v>732</v>
      </c>
      <c r="J15" s="7"/>
      <c r="K15" s="29">
        <v>20</v>
      </c>
      <c r="L15" s="289" t="s">
        <v>77</v>
      </c>
      <c r="M15" s="7" t="s">
        <v>732</v>
      </c>
      <c r="N15" s="7"/>
      <c r="O15" s="29">
        <v>20</v>
      </c>
      <c r="P15" s="291" t="s">
        <v>502</v>
      </c>
      <c r="Q15" s="7" t="s">
        <v>732</v>
      </c>
      <c r="R15" s="7"/>
      <c r="S15" s="29">
        <v>20</v>
      </c>
      <c r="T15" s="221" t="s">
        <v>404</v>
      </c>
    </row>
    <row r="16" spans="1:20" ht="165" customHeight="1">
      <c r="A16" s="448" t="s">
        <v>188</v>
      </c>
      <c r="B16" s="449"/>
      <c r="C16" s="450"/>
      <c r="D16" s="222">
        <v>20</v>
      </c>
      <c r="E16" s="7" t="s">
        <v>732</v>
      </c>
      <c r="F16" s="7"/>
      <c r="G16" s="29">
        <v>20</v>
      </c>
      <c r="H16" s="286" t="s">
        <v>380</v>
      </c>
      <c r="I16" s="7" t="s">
        <v>732</v>
      </c>
      <c r="J16" s="7"/>
      <c r="K16" s="29">
        <v>20</v>
      </c>
      <c r="L16" s="289" t="s">
        <v>78</v>
      </c>
      <c r="M16" s="7" t="s">
        <v>732</v>
      </c>
      <c r="N16" s="7"/>
      <c r="O16" s="29">
        <v>20</v>
      </c>
      <c r="P16" s="292" t="s">
        <v>503</v>
      </c>
      <c r="Q16" s="7" t="s">
        <v>732</v>
      </c>
      <c r="R16" s="7"/>
      <c r="S16" s="29">
        <v>20</v>
      </c>
      <c r="T16" s="101" t="s">
        <v>405</v>
      </c>
    </row>
    <row r="17" spans="1:20" ht="94.5" customHeight="1">
      <c r="A17" s="448" t="s">
        <v>189</v>
      </c>
      <c r="B17" s="449"/>
      <c r="C17" s="450"/>
      <c r="D17" s="220">
        <v>10</v>
      </c>
      <c r="E17" s="7" t="s">
        <v>732</v>
      </c>
      <c r="F17" s="7"/>
      <c r="G17" s="30">
        <v>10</v>
      </c>
      <c r="H17" s="286" t="s">
        <v>381</v>
      </c>
      <c r="I17" s="7" t="s">
        <v>732</v>
      </c>
      <c r="J17" s="7"/>
      <c r="K17" s="30">
        <v>10</v>
      </c>
      <c r="L17" s="289" t="s">
        <v>79</v>
      </c>
      <c r="M17" s="7" t="s">
        <v>732</v>
      </c>
      <c r="N17" s="7"/>
      <c r="O17" s="30">
        <v>10</v>
      </c>
      <c r="P17" s="292" t="s">
        <v>504</v>
      </c>
      <c r="Q17" s="7" t="s">
        <v>732</v>
      </c>
      <c r="R17" s="7"/>
      <c r="S17" s="30">
        <v>10</v>
      </c>
      <c r="T17" s="102" t="s">
        <v>406</v>
      </c>
    </row>
    <row r="18" spans="1:20" ht="111.75" customHeight="1">
      <c r="A18" s="451" t="s">
        <v>190</v>
      </c>
      <c r="B18" s="452"/>
      <c r="C18" s="453"/>
      <c r="D18" s="442">
        <v>10</v>
      </c>
      <c r="E18" s="439" t="s">
        <v>732</v>
      </c>
      <c r="F18" s="429"/>
      <c r="G18" s="440">
        <v>10</v>
      </c>
      <c r="H18" s="427" t="s">
        <v>382</v>
      </c>
      <c r="I18" s="439" t="s">
        <v>732</v>
      </c>
      <c r="J18" s="429"/>
      <c r="K18" s="440">
        <v>10</v>
      </c>
      <c r="L18" s="491" t="s">
        <v>382</v>
      </c>
      <c r="M18" s="439" t="s">
        <v>732</v>
      </c>
      <c r="N18" s="429"/>
      <c r="O18" s="440">
        <v>10</v>
      </c>
      <c r="P18" s="500" t="s">
        <v>382</v>
      </c>
      <c r="Q18" s="439" t="s">
        <v>732</v>
      </c>
      <c r="R18" s="429"/>
      <c r="S18" s="440">
        <v>10</v>
      </c>
      <c r="T18" s="501" t="s">
        <v>407</v>
      </c>
    </row>
    <row r="19" spans="1:20" ht="78.75" customHeight="1">
      <c r="A19" s="454" t="s">
        <v>39</v>
      </c>
      <c r="B19" s="455"/>
      <c r="C19" s="456"/>
      <c r="D19" s="442"/>
      <c r="E19" s="439"/>
      <c r="F19" s="429"/>
      <c r="G19" s="440"/>
      <c r="H19" s="427"/>
      <c r="I19" s="439"/>
      <c r="J19" s="429"/>
      <c r="K19" s="440"/>
      <c r="L19" s="491"/>
      <c r="M19" s="439"/>
      <c r="N19" s="429"/>
      <c r="O19" s="440"/>
      <c r="P19" s="500"/>
      <c r="Q19" s="439"/>
      <c r="R19" s="429"/>
      <c r="S19" s="440"/>
      <c r="T19" s="501"/>
    </row>
    <row r="20" spans="1:20" ht="39" customHeight="1">
      <c r="A20" s="454" t="s">
        <v>40</v>
      </c>
      <c r="B20" s="455"/>
      <c r="C20" s="456"/>
      <c r="D20" s="442"/>
      <c r="E20" s="439"/>
      <c r="F20" s="429"/>
      <c r="G20" s="440"/>
      <c r="H20" s="427"/>
      <c r="I20" s="439"/>
      <c r="J20" s="429"/>
      <c r="K20" s="440"/>
      <c r="L20" s="491"/>
      <c r="M20" s="439"/>
      <c r="N20" s="429"/>
      <c r="O20" s="440"/>
      <c r="P20" s="500"/>
      <c r="Q20" s="439"/>
      <c r="R20" s="429"/>
      <c r="S20" s="440"/>
      <c r="T20" s="501"/>
    </row>
    <row r="21" spans="1:20" ht="95.25" customHeight="1">
      <c r="A21" s="454" t="s">
        <v>729</v>
      </c>
      <c r="B21" s="455"/>
      <c r="C21" s="456"/>
      <c r="D21" s="442"/>
      <c r="E21" s="439"/>
      <c r="F21" s="429"/>
      <c r="G21" s="440"/>
      <c r="H21" s="427"/>
      <c r="I21" s="439"/>
      <c r="J21" s="429"/>
      <c r="K21" s="440"/>
      <c r="L21" s="491"/>
      <c r="M21" s="439"/>
      <c r="N21" s="429"/>
      <c r="O21" s="440"/>
      <c r="P21" s="500"/>
      <c r="Q21" s="439"/>
      <c r="R21" s="429"/>
      <c r="S21" s="440"/>
      <c r="T21" s="501"/>
    </row>
    <row r="22" spans="1:20" ht="60.75" customHeight="1">
      <c r="A22" s="451" t="s">
        <v>736</v>
      </c>
      <c r="B22" s="452"/>
      <c r="C22" s="453"/>
      <c r="D22" s="442">
        <v>20</v>
      </c>
      <c r="E22" s="439" t="s">
        <v>732</v>
      </c>
      <c r="F22" s="429"/>
      <c r="G22" s="440">
        <v>20</v>
      </c>
      <c r="H22" s="441" t="s">
        <v>382</v>
      </c>
      <c r="I22" s="439" t="s">
        <v>732</v>
      </c>
      <c r="J22" s="429"/>
      <c r="K22" s="440">
        <v>20</v>
      </c>
      <c r="L22" s="491" t="s">
        <v>382</v>
      </c>
      <c r="M22" s="439" t="s">
        <v>732</v>
      </c>
      <c r="N22" s="429"/>
      <c r="O22" s="440">
        <v>20</v>
      </c>
      <c r="P22" s="499" t="s">
        <v>382</v>
      </c>
      <c r="Q22" s="439" t="s">
        <v>732</v>
      </c>
      <c r="R22" s="429"/>
      <c r="S22" s="440">
        <v>20</v>
      </c>
      <c r="T22" s="501" t="s">
        <v>407</v>
      </c>
    </row>
    <row r="23" spans="1:20" ht="97.5" customHeight="1">
      <c r="A23" s="445" t="s">
        <v>737</v>
      </c>
      <c r="B23" s="446"/>
      <c r="C23" s="447"/>
      <c r="D23" s="442"/>
      <c r="E23" s="439"/>
      <c r="F23" s="429"/>
      <c r="G23" s="440"/>
      <c r="H23" s="441"/>
      <c r="I23" s="439"/>
      <c r="J23" s="429"/>
      <c r="K23" s="440"/>
      <c r="L23" s="491"/>
      <c r="M23" s="439"/>
      <c r="N23" s="429"/>
      <c r="O23" s="440"/>
      <c r="P23" s="499"/>
      <c r="Q23" s="439"/>
      <c r="R23" s="429"/>
      <c r="S23" s="440"/>
      <c r="T23" s="501"/>
    </row>
    <row r="24" spans="1:20" ht="24.75" customHeight="1">
      <c r="A24" s="451" t="s">
        <v>738</v>
      </c>
      <c r="B24" s="452"/>
      <c r="C24" s="453"/>
      <c r="D24" s="442">
        <v>10</v>
      </c>
      <c r="E24" s="439" t="s">
        <v>732</v>
      </c>
      <c r="F24" s="429"/>
      <c r="G24" s="440">
        <v>10</v>
      </c>
      <c r="H24" s="427" t="s">
        <v>382</v>
      </c>
      <c r="I24" s="439" t="s">
        <v>732</v>
      </c>
      <c r="J24" s="429"/>
      <c r="K24" s="440">
        <v>10</v>
      </c>
      <c r="L24" s="491" t="s">
        <v>382</v>
      </c>
      <c r="M24" s="439" t="s">
        <v>732</v>
      </c>
      <c r="N24" s="429"/>
      <c r="O24" s="440">
        <v>10</v>
      </c>
      <c r="P24" s="499" t="s">
        <v>382</v>
      </c>
      <c r="Q24" s="439" t="s">
        <v>732</v>
      </c>
      <c r="R24" s="429"/>
      <c r="S24" s="440">
        <v>10</v>
      </c>
      <c r="T24" s="502" t="s">
        <v>407</v>
      </c>
    </row>
    <row r="25" spans="1:20" ht="49.5" customHeight="1">
      <c r="A25" s="445" t="s">
        <v>191</v>
      </c>
      <c r="B25" s="446"/>
      <c r="C25" s="447"/>
      <c r="D25" s="442"/>
      <c r="E25" s="439"/>
      <c r="F25" s="429"/>
      <c r="G25" s="440"/>
      <c r="H25" s="427"/>
      <c r="I25" s="439"/>
      <c r="J25" s="429"/>
      <c r="K25" s="440"/>
      <c r="L25" s="491"/>
      <c r="M25" s="439"/>
      <c r="N25" s="429"/>
      <c r="O25" s="440"/>
      <c r="P25" s="499"/>
      <c r="Q25" s="439"/>
      <c r="R25" s="429"/>
      <c r="S25" s="440"/>
      <c r="T25" s="502"/>
    </row>
    <row r="26" spans="1:20" ht="69" customHeight="1">
      <c r="A26" s="487" t="s">
        <v>192</v>
      </c>
      <c r="B26" s="449"/>
      <c r="C26" s="450"/>
      <c r="D26" s="220">
        <v>10</v>
      </c>
      <c r="E26" s="7" t="s">
        <v>732</v>
      </c>
      <c r="F26" s="7"/>
      <c r="G26" s="30">
        <v>10</v>
      </c>
      <c r="H26" s="287" t="s">
        <v>383</v>
      </c>
      <c r="I26" s="7" t="s">
        <v>732</v>
      </c>
      <c r="J26" s="7"/>
      <c r="K26" s="30">
        <v>5</v>
      </c>
      <c r="L26" s="289" t="s">
        <v>80</v>
      </c>
      <c r="M26" s="7" t="s">
        <v>732</v>
      </c>
      <c r="N26" s="7"/>
      <c r="O26" s="30">
        <v>10</v>
      </c>
      <c r="P26" s="292" t="s">
        <v>505</v>
      </c>
      <c r="Q26" s="7" t="s">
        <v>732</v>
      </c>
      <c r="R26" s="7"/>
      <c r="S26" s="30">
        <f>D26*15/20</f>
        <v>7.5</v>
      </c>
      <c r="T26" s="101" t="s">
        <v>408</v>
      </c>
    </row>
    <row r="27" spans="1:20" ht="93" customHeight="1">
      <c r="A27" s="451" t="s">
        <v>193</v>
      </c>
      <c r="B27" s="452"/>
      <c r="C27" s="453"/>
      <c r="D27" s="220">
        <v>20</v>
      </c>
      <c r="E27" s="7" t="s">
        <v>732</v>
      </c>
      <c r="F27" s="7"/>
      <c r="G27" s="336">
        <v>20</v>
      </c>
      <c r="H27" s="286" t="s">
        <v>382</v>
      </c>
      <c r="I27" s="7" t="s">
        <v>732</v>
      </c>
      <c r="J27" s="7"/>
      <c r="K27" s="30">
        <v>10</v>
      </c>
      <c r="L27" s="289" t="s">
        <v>81</v>
      </c>
      <c r="M27" s="7" t="s">
        <v>732</v>
      </c>
      <c r="N27" s="7"/>
      <c r="O27" s="30">
        <v>10</v>
      </c>
      <c r="P27" s="298" t="s">
        <v>506</v>
      </c>
      <c r="Q27" s="10" t="s">
        <v>732</v>
      </c>
      <c r="R27" s="10"/>
      <c r="S27" s="30">
        <v>10</v>
      </c>
      <c r="T27" s="101" t="s">
        <v>409</v>
      </c>
    </row>
    <row r="28" spans="1:20" ht="69" customHeight="1">
      <c r="A28" s="487" t="s">
        <v>194</v>
      </c>
      <c r="B28" s="449"/>
      <c r="C28" s="450"/>
      <c r="D28" s="442">
        <v>50</v>
      </c>
      <c r="E28" s="429" t="s">
        <v>732</v>
      </c>
      <c r="F28" s="429"/>
      <c r="G28" s="428">
        <v>30</v>
      </c>
      <c r="H28" s="427" t="s">
        <v>384</v>
      </c>
      <c r="I28" s="429" t="s">
        <v>732</v>
      </c>
      <c r="J28" s="429"/>
      <c r="K28" s="428">
        <v>50</v>
      </c>
      <c r="L28" s="491" t="s">
        <v>82</v>
      </c>
      <c r="M28" s="429" t="s">
        <v>732</v>
      </c>
      <c r="N28" s="429"/>
      <c r="O28" s="428">
        <v>50</v>
      </c>
      <c r="P28" s="500" t="s">
        <v>507</v>
      </c>
      <c r="Q28" s="429" t="s">
        <v>732</v>
      </c>
      <c r="R28" s="429"/>
      <c r="S28" s="428">
        <v>50</v>
      </c>
      <c r="T28" s="501" t="s">
        <v>410</v>
      </c>
    </row>
    <row r="29" spans="1:20" s="8" customFormat="1" ht="54.75" customHeight="1">
      <c r="A29" s="457" t="s">
        <v>195</v>
      </c>
      <c r="B29" s="449"/>
      <c r="C29" s="219" t="s">
        <v>42</v>
      </c>
      <c r="D29" s="442"/>
      <c r="E29" s="429"/>
      <c r="F29" s="429"/>
      <c r="G29" s="428"/>
      <c r="H29" s="427"/>
      <c r="I29" s="429"/>
      <c r="J29" s="429"/>
      <c r="K29" s="428"/>
      <c r="L29" s="491"/>
      <c r="M29" s="429"/>
      <c r="N29" s="429"/>
      <c r="O29" s="428"/>
      <c r="P29" s="500"/>
      <c r="Q29" s="429"/>
      <c r="R29" s="429"/>
      <c r="S29" s="428"/>
      <c r="T29" s="501"/>
    </row>
    <row r="30" spans="1:20" ht="60.75" customHeight="1">
      <c r="A30" s="457" t="s">
        <v>196</v>
      </c>
      <c r="B30" s="449"/>
      <c r="C30" s="219" t="s">
        <v>43</v>
      </c>
      <c r="D30" s="442"/>
      <c r="E30" s="429"/>
      <c r="F30" s="429"/>
      <c r="G30" s="428"/>
      <c r="H30" s="427"/>
      <c r="I30" s="429"/>
      <c r="J30" s="429"/>
      <c r="K30" s="428"/>
      <c r="L30" s="491"/>
      <c r="M30" s="429"/>
      <c r="N30" s="429"/>
      <c r="O30" s="428"/>
      <c r="P30" s="500"/>
      <c r="Q30" s="429"/>
      <c r="R30" s="429"/>
      <c r="S30" s="428"/>
      <c r="T30" s="501"/>
    </row>
    <row r="31" spans="1:20" ht="32.25" customHeight="1">
      <c r="A31" s="457" t="s">
        <v>197</v>
      </c>
      <c r="B31" s="449"/>
      <c r="C31" s="219" t="s">
        <v>44</v>
      </c>
      <c r="D31" s="442"/>
      <c r="E31" s="429"/>
      <c r="F31" s="429"/>
      <c r="G31" s="428"/>
      <c r="H31" s="427"/>
      <c r="I31" s="429"/>
      <c r="J31" s="429"/>
      <c r="K31" s="428"/>
      <c r="L31" s="491"/>
      <c r="M31" s="429"/>
      <c r="N31" s="429"/>
      <c r="O31" s="428"/>
      <c r="P31" s="500"/>
      <c r="Q31" s="429"/>
      <c r="R31" s="429"/>
      <c r="S31" s="428"/>
      <c r="T31" s="501"/>
    </row>
    <row r="32" spans="1:20" ht="96" customHeight="1">
      <c r="A32" s="451" t="s">
        <v>568</v>
      </c>
      <c r="B32" s="458"/>
      <c r="C32" s="459"/>
      <c r="D32" s="442">
        <v>10</v>
      </c>
      <c r="E32" s="429" t="s">
        <v>732</v>
      </c>
      <c r="F32" s="429"/>
      <c r="G32" s="428">
        <v>10</v>
      </c>
      <c r="H32" s="427" t="s">
        <v>385</v>
      </c>
      <c r="I32" s="429" t="s">
        <v>732</v>
      </c>
      <c r="J32" s="429"/>
      <c r="K32" s="428">
        <v>10</v>
      </c>
      <c r="L32" s="491" t="s">
        <v>83</v>
      </c>
      <c r="M32" s="429" t="s">
        <v>732</v>
      </c>
      <c r="N32" s="429"/>
      <c r="O32" s="428">
        <v>10</v>
      </c>
      <c r="P32" s="499" t="s">
        <v>508</v>
      </c>
      <c r="Q32" s="429" t="s">
        <v>732</v>
      </c>
      <c r="R32" s="429"/>
      <c r="S32" s="428">
        <v>10</v>
      </c>
      <c r="T32" s="501" t="s">
        <v>411</v>
      </c>
    </row>
    <row r="33" spans="1:20" ht="20.25" customHeight="1">
      <c r="A33" s="454" t="s">
        <v>739</v>
      </c>
      <c r="B33" s="455"/>
      <c r="C33" s="456"/>
      <c r="D33" s="442"/>
      <c r="E33" s="429"/>
      <c r="F33" s="429"/>
      <c r="G33" s="428"/>
      <c r="H33" s="427"/>
      <c r="I33" s="429"/>
      <c r="J33" s="429"/>
      <c r="K33" s="428"/>
      <c r="L33" s="491"/>
      <c r="M33" s="429"/>
      <c r="N33" s="429"/>
      <c r="O33" s="428"/>
      <c r="P33" s="499"/>
      <c r="Q33" s="429"/>
      <c r="R33" s="429"/>
      <c r="S33" s="428"/>
      <c r="T33" s="501"/>
    </row>
    <row r="34" spans="1:20" ht="32.25" customHeight="1">
      <c r="A34" s="460" t="s">
        <v>198</v>
      </c>
      <c r="B34" s="446"/>
      <c r="C34" s="447"/>
      <c r="D34" s="442"/>
      <c r="E34" s="429"/>
      <c r="F34" s="429"/>
      <c r="G34" s="428"/>
      <c r="H34" s="427"/>
      <c r="I34" s="429"/>
      <c r="J34" s="429"/>
      <c r="K34" s="428"/>
      <c r="L34" s="491"/>
      <c r="M34" s="429"/>
      <c r="N34" s="429"/>
      <c r="O34" s="428"/>
      <c r="P34" s="499"/>
      <c r="Q34" s="429"/>
      <c r="R34" s="429"/>
      <c r="S34" s="428"/>
      <c r="T34" s="501"/>
    </row>
    <row r="35" spans="1:20" ht="71.25" customHeight="1">
      <c r="A35" s="451" t="s">
        <v>569</v>
      </c>
      <c r="B35" s="452"/>
      <c r="C35" s="453"/>
      <c r="D35" s="442">
        <v>10</v>
      </c>
      <c r="E35" s="429" t="s">
        <v>732</v>
      </c>
      <c r="F35" s="429"/>
      <c r="G35" s="428">
        <v>10</v>
      </c>
      <c r="H35" s="427" t="s">
        <v>382</v>
      </c>
      <c r="I35" s="429" t="s">
        <v>732</v>
      </c>
      <c r="J35" s="429"/>
      <c r="K35" s="428">
        <v>10</v>
      </c>
      <c r="L35" s="491" t="s">
        <v>382</v>
      </c>
      <c r="M35" s="429" t="s">
        <v>732</v>
      </c>
      <c r="N35" s="429"/>
      <c r="O35" s="428">
        <v>10</v>
      </c>
      <c r="P35" s="291" t="s">
        <v>382</v>
      </c>
      <c r="Q35" s="429" t="s">
        <v>732</v>
      </c>
      <c r="R35" s="429"/>
      <c r="S35" s="428">
        <v>10</v>
      </c>
      <c r="T35" s="501" t="s">
        <v>407</v>
      </c>
    </row>
    <row r="36" spans="1:20" ht="33.75" customHeight="1">
      <c r="A36" s="445" t="s">
        <v>570</v>
      </c>
      <c r="B36" s="446"/>
      <c r="C36" s="447"/>
      <c r="D36" s="442"/>
      <c r="E36" s="429"/>
      <c r="F36" s="429"/>
      <c r="G36" s="428"/>
      <c r="H36" s="427"/>
      <c r="I36" s="429"/>
      <c r="J36" s="429"/>
      <c r="K36" s="428"/>
      <c r="L36" s="491"/>
      <c r="M36" s="429"/>
      <c r="N36" s="429"/>
      <c r="O36" s="428"/>
      <c r="P36" s="291"/>
      <c r="Q36" s="429"/>
      <c r="R36" s="429"/>
      <c r="S36" s="428"/>
      <c r="T36" s="501"/>
    </row>
    <row r="37" spans="1:20" ht="32.25" customHeight="1">
      <c r="A37" s="451" t="s">
        <v>740</v>
      </c>
      <c r="B37" s="452"/>
      <c r="C37" s="453"/>
      <c r="D37" s="442">
        <v>10</v>
      </c>
      <c r="E37" s="429" t="s">
        <v>732</v>
      </c>
      <c r="F37" s="429"/>
      <c r="G37" s="428">
        <v>10</v>
      </c>
      <c r="H37" s="427" t="s">
        <v>382</v>
      </c>
      <c r="I37" s="429" t="s">
        <v>732</v>
      </c>
      <c r="J37" s="429"/>
      <c r="K37" s="428">
        <v>10</v>
      </c>
      <c r="L37" s="491" t="s">
        <v>382</v>
      </c>
      <c r="M37" s="429" t="s">
        <v>732</v>
      </c>
      <c r="N37" s="429"/>
      <c r="O37" s="428">
        <v>10</v>
      </c>
      <c r="P37" s="499" t="s">
        <v>382</v>
      </c>
      <c r="Q37" s="429" t="s">
        <v>732</v>
      </c>
      <c r="R37" s="429"/>
      <c r="S37" s="428">
        <v>10</v>
      </c>
      <c r="T37" s="501" t="s">
        <v>407</v>
      </c>
    </row>
    <row r="38" spans="1:20" ht="42.75" customHeight="1">
      <c r="A38" s="454" t="s">
        <v>741</v>
      </c>
      <c r="B38" s="455"/>
      <c r="C38" s="456"/>
      <c r="D38" s="442"/>
      <c r="E38" s="429"/>
      <c r="F38" s="429"/>
      <c r="G38" s="428"/>
      <c r="H38" s="427"/>
      <c r="I38" s="429"/>
      <c r="J38" s="429"/>
      <c r="K38" s="428"/>
      <c r="L38" s="491"/>
      <c r="M38" s="429"/>
      <c r="N38" s="429"/>
      <c r="O38" s="428"/>
      <c r="P38" s="499"/>
      <c r="Q38" s="429"/>
      <c r="R38" s="429"/>
      <c r="S38" s="428"/>
      <c r="T38" s="501"/>
    </row>
    <row r="39" spans="1:20" ht="21" customHeight="1">
      <c r="A39" s="454" t="s">
        <v>742</v>
      </c>
      <c r="B39" s="455"/>
      <c r="C39" s="456"/>
      <c r="D39" s="442"/>
      <c r="E39" s="429"/>
      <c r="F39" s="429"/>
      <c r="G39" s="428"/>
      <c r="H39" s="427"/>
      <c r="I39" s="429"/>
      <c r="J39" s="429"/>
      <c r="K39" s="428"/>
      <c r="L39" s="491"/>
      <c r="M39" s="429"/>
      <c r="N39" s="429"/>
      <c r="O39" s="428"/>
      <c r="P39" s="499"/>
      <c r="Q39" s="429"/>
      <c r="R39" s="429"/>
      <c r="S39" s="428"/>
      <c r="T39" s="501"/>
    </row>
    <row r="40" spans="1:20" ht="50.25" customHeight="1">
      <c r="A40" s="454" t="s">
        <v>20</v>
      </c>
      <c r="B40" s="455"/>
      <c r="C40" s="456"/>
      <c r="D40" s="442"/>
      <c r="E40" s="429"/>
      <c r="F40" s="429"/>
      <c r="G40" s="428"/>
      <c r="H40" s="427"/>
      <c r="I40" s="429"/>
      <c r="J40" s="429"/>
      <c r="K40" s="428"/>
      <c r="L40" s="491"/>
      <c r="M40" s="429"/>
      <c r="N40" s="429"/>
      <c r="O40" s="428"/>
      <c r="P40" s="499"/>
      <c r="Q40" s="429"/>
      <c r="R40" s="429"/>
      <c r="S40" s="428"/>
      <c r="T40" s="501"/>
    </row>
    <row r="41" spans="1:20" ht="51.75" customHeight="1">
      <c r="A41" s="454" t="s">
        <v>21</v>
      </c>
      <c r="B41" s="455"/>
      <c r="C41" s="456"/>
      <c r="D41" s="442"/>
      <c r="E41" s="429"/>
      <c r="F41" s="429"/>
      <c r="G41" s="428"/>
      <c r="H41" s="427"/>
      <c r="I41" s="429"/>
      <c r="J41" s="429"/>
      <c r="K41" s="428"/>
      <c r="L41" s="491"/>
      <c r="M41" s="429"/>
      <c r="N41" s="429"/>
      <c r="O41" s="428"/>
      <c r="P41" s="499"/>
      <c r="Q41" s="429"/>
      <c r="R41" s="429"/>
      <c r="S41" s="428"/>
      <c r="T41" s="501"/>
    </row>
    <row r="42" spans="1:20" ht="52.5" customHeight="1">
      <c r="A42" s="445" t="s">
        <v>22</v>
      </c>
      <c r="B42" s="446"/>
      <c r="C42" s="447"/>
      <c r="D42" s="442"/>
      <c r="E42" s="429"/>
      <c r="F42" s="429"/>
      <c r="G42" s="428"/>
      <c r="H42" s="427"/>
      <c r="I42" s="429"/>
      <c r="J42" s="429"/>
      <c r="K42" s="428"/>
      <c r="L42" s="491"/>
      <c r="M42" s="429"/>
      <c r="N42" s="429"/>
      <c r="O42" s="428"/>
      <c r="P42" s="499"/>
      <c r="Q42" s="429"/>
      <c r="R42" s="429"/>
      <c r="S42" s="428"/>
      <c r="T42" s="501"/>
    </row>
    <row r="43" spans="1:20" ht="75" customHeight="1">
      <c r="A43" s="451" t="s">
        <v>23</v>
      </c>
      <c r="B43" s="452"/>
      <c r="C43" s="453"/>
      <c r="D43" s="442">
        <v>10</v>
      </c>
      <c r="E43" s="429"/>
      <c r="F43" s="429" t="s">
        <v>732</v>
      </c>
      <c r="G43" s="428">
        <v>0</v>
      </c>
      <c r="H43" s="427" t="s">
        <v>378</v>
      </c>
      <c r="I43" s="429" t="s">
        <v>732</v>
      </c>
      <c r="J43" s="429"/>
      <c r="K43" s="428">
        <v>10</v>
      </c>
      <c r="L43" s="491" t="s">
        <v>382</v>
      </c>
      <c r="M43" s="429" t="s">
        <v>732</v>
      </c>
      <c r="N43" s="429"/>
      <c r="O43" s="428">
        <v>10</v>
      </c>
      <c r="P43" s="499" t="s">
        <v>382</v>
      </c>
      <c r="Q43" s="429" t="s">
        <v>732</v>
      </c>
      <c r="R43" s="429"/>
      <c r="S43" s="428">
        <v>10</v>
      </c>
      <c r="T43" s="501" t="s">
        <v>412</v>
      </c>
    </row>
    <row r="44" spans="1:20" ht="126" customHeight="1">
      <c r="A44" s="454" t="s">
        <v>24</v>
      </c>
      <c r="B44" s="455"/>
      <c r="C44" s="456"/>
      <c r="D44" s="442"/>
      <c r="E44" s="429"/>
      <c r="F44" s="429"/>
      <c r="G44" s="428"/>
      <c r="H44" s="427"/>
      <c r="I44" s="429"/>
      <c r="J44" s="429"/>
      <c r="K44" s="428"/>
      <c r="L44" s="491"/>
      <c r="M44" s="429"/>
      <c r="N44" s="429"/>
      <c r="O44" s="428"/>
      <c r="P44" s="499"/>
      <c r="Q44" s="429"/>
      <c r="R44" s="429"/>
      <c r="S44" s="428"/>
      <c r="T44" s="501"/>
    </row>
    <row r="45" spans="1:20" ht="73.5" customHeight="1">
      <c r="A45" s="445" t="s">
        <v>25</v>
      </c>
      <c r="B45" s="446"/>
      <c r="C45" s="447"/>
      <c r="D45" s="442"/>
      <c r="E45" s="429"/>
      <c r="F45" s="429"/>
      <c r="G45" s="428"/>
      <c r="H45" s="427"/>
      <c r="I45" s="429"/>
      <c r="J45" s="429"/>
      <c r="K45" s="428"/>
      <c r="L45" s="491"/>
      <c r="M45" s="429"/>
      <c r="N45" s="429"/>
      <c r="O45" s="428"/>
      <c r="P45" s="499"/>
      <c r="Q45" s="429"/>
      <c r="R45" s="429"/>
      <c r="S45" s="428"/>
      <c r="T45" s="501"/>
    </row>
    <row r="46" spans="1:20" ht="61.5" customHeight="1">
      <c r="A46" s="451" t="s">
        <v>571</v>
      </c>
      <c r="B46" s="458"/>
      <c r="C46" s="459"/>
      <c r="D46" s="442">
        <v>10</v>
      </c>
      <c r="E46" s="429"/>
      <c r="F46" s="429" t="s">
        <v>732</v>
      </c>
      <c r="G46" s="430">
        <v>0</v>
      </c>
      <c r="H46" s="427" t="s">
        <v>378</v>
      </c>
      <c r="I46" s="429"/>
      <c r="J46" s="429" t="s">
        <v>732</v>
      </c>
      <c r="K46" s="430">
        <v>0</v>
      </c>
      <c r="L46" s="491" t="s">
        <v>84</v>
      </c>
      <c r="M46" s="429"/>
      <c r="N46" s="429" t="s">
        <v>732</v>
      </c>
      <c r="O46" s="430">
        <v>0</v>
      </c>
      <c r="P46" s="499" t="s">
        <v>378</v>
      </c>
      <c r="Q46" s="429"/>
      <c r="R46" s="429" t="s">
        <v>732</v>
      </c>
      <c r="S46" s="430">
        <v>0</v>
      </c>
      <c r="T46" s="501" t="s">
        <v>413</v>
      </c>
    </row>
    <row r="47" spans="1:20" ht="167.25" customHeight="1">
      <c r="A47" s="464" t="s">
        <v>199</v>
      </c>
      <c r="B47" s="465"/>
      <c r="C47" s="465"/>
      <c r="D47" s="442"/>
      <c r="E47" s="429"/>
      <c r="F47" s="429"/>
      <c r="G47" s="430"/>
      <c r="H47" s="427"/>
      <c r="I47" s="429"/>
      <c r="J47" s="429"/>
      <c r="K47" s="430"/>
      <c r="L47" s="491"/>
      <c r="M47" s="429"/>
      <c r="N47" s="429"/>
      <c r="O47" s="430"/>
      <c r="P47" s="499"/>
      <c r="Q47" s="429"/>
      <c r="R47" s="429"/>
      <c r="S47" s="430"/>
      <c r="T47" s="501"/>
    </row>
    <row r="48" spans="1:20" ht="60" customHeight="1">
      <c r="A48" s="461" t="s">
        <v>26</v>
      </c>
      <c r="B48" s="462"/>
      <c r="C48" s="463"/>
      <c r="D48" s="442">
        <v>20</v>
      </c>
      <c r="E48" s="429" t="s">
        <v>732</v>
      </c>
      <c r="F48" s="435"/>
      <c r="G48" s="428">
        <v>20</v>
      </c>
      <c r="H48" s="427" t="s">
        <v>386</v>
      </c>
      <c r="I48" s="429" t="s">
        <v>732</v>
      </c>
      <c r="J48" s="435"/>
      <c r="K48" s="428">
        <v>20</v>
      </c>
      <c r="L48" s="491" t="s">
        <v>85</v>
      </c>
      <c r="M48" s="429" t="s">
        <v>732</v>
      </c>
      <c r="N48" s="435"/>
      <c r="O48" s="428">
        <v>20</v>
      </c>
      <c r="P48" s="499" t="s">
        <v>509</v>
      </c>
      <c r="Q48" s="429" t="s">
        <v>732</v>
      </c>
      <c r="R48" s="435"/>
      <c r="S48" s="428">
        <v>20</v>
      </c>
      <c r="T48" s="501" t="s">
        <v>414</v>
      </c>
    </row>
    <row r="49" spans="1:20" ht="63" customHeight="1">
      <c r="A49" s="431" t="s">
        <v>27</v>
      </c>
      <c r="B49" s="432"/>
      <c r="C49" s="432"/>
      <c r="D49" s="442"/>
      <c r="E49" s="429"/>
      <c r="F49" s="435"/>
      <c r="G49" s="428"/>
      <c r="H49" s="427"/>
      <c r="I49" s="429"/>
      <c r="J49" s="435"/>
      <c r="K49" s="428"/>
      <c r="L49" s="491"/>
      <c r="M49" s="429"/>
      <c r="N49" s="435"/>
      <c r="O49" s="428"/>
      <c r="P49" s="499"/>
      <c r="Q49" s="429"/>
      <c r="R49" s="435"/>
      <c r="S49" s="428"/>
      <c r="T49" s="501"/>
    </row>
    <row r="50" spans="1:20" ht="45" customHeight="1">
      <c r="A50" s="431" t="s">
        <v>28</v>
      </c>
      <c r="B50" s="432"/>
      <c r="C50" s="432"/>
      <c r="D50" s="442"/>
      <c r="E50" s="429"/>
      <c r="F50" s="435"/>
      <c r="G50" s="428"/>
      <c r="H50" s="427"/>
      <c r="I50" s="429"/>
      <c r="J50" s="435"/>
      <c r="K50" s="428"/>
      <c r="L50" s="491"/>
      <c r="M50" s="429"/>
      <c r="N50" s="435"/>
      <c r="O50" s="428"/>
      <c r="P50" s="499"/>
      <c r="Q50" s="429"/>
      <c r="R50" s="435"/>
      <c r="S50" s="428"/>
      <c r="T50" s="501"/>
    </row>
    <row r="51" spans="1:20" ht="36.75" customHeight="1">
      <c r="A51" s="431" t="s">
        <v>29</v>
      </c>
      <c r="B51" s="432"/>
      <c r="C51" s="432"/>
      <c r="D51" s="442"/>
      <c r="E51" s="429"/>
      <c r="F51" s="435"/>
      <c r="G51" s="428"/>
      <c r="H51" s="427"/>
      <c r="I51" s="429"/>
      <c r="J51" s="435"/>
      <c r="K51" s="428"/>
      <c r="L51" s="491"/>
      <c r="M51" s="429"/>
      <c r="N51" s="435"/>
      <c r="O51" s="428"/>
      <c r="P51" s="499"/>
      <c r="Q51" s="429"/>
      <c r="R51" s="435"/>
      <c r="S51" s="428"/>
      <c r="T51" s="501"/>
    </row>
    <row r="52" spans="1:20" ht="49.5" customHeight="1">
      <c r="A52" s="431" t="s">
        <v>30</v>
      </c>
      <c r="B52" s="432"/>
      <c r="C52" s="432"/>
      <c r="D52" s="442"/>
      <c r="E52" s="429"/>
      <c r="F52" s="435"/>
      <c r="G52" s="428"/>
      <c r="H52" s="427"/>
      <c r="I52" s="429"/>
      <c r="J52" s="435"/>
      <c r="K52" s="428"/>
      <c r="L52" s="491"/>
      <c r="M52" s="429"/>
      <c r="N52" s="435"/>
      <c r="O52" s="428"/>
      <c r="P52" s="499"/>
      <c r="Q52" s="429"/>
      <c r="R52" s="435"/>
      <c r="S52" s="428"/>
      <c r="T52" s="501"/>
    </row>
    <row r="53" spans="1:20" ht="51" customHeight="1">
      <c r="A53" s="469" t="s">
        <v>52</v>
      </c>
      <c r="B53" s="470"/>
      <c r="C53" s="470"/>
      <c r="D53" s="442"/>
      <c r="E53" s="429"/>
      <c r="F53" s="435"/>
      <c r="G53" s="428"/>
      <c r="H53" s="427"/>
      <c r="I53" s="429"/>
      <c r="J53" s="435"/>
      <c r="K53" s="428"/>
      <c r="L53" s="491"/>
      <c r="M53" s="429"/>
      <c r="N53" s="435"/>
      <c r="O53" s="428"/>
      <c r="P53" s="499"/>
      <c r="Q53" s="429"/>
      <c r="R53" s="435"/>
      <c r="S53" s="428"/>
      <c r="T53" s="501"/>
    </row>
    <row r="54" spans="1:20" ht="79.5" customHeight="1">
      <c r="A54" s="493" t="s">
        <v>45</v>
      </c>
      <c r="B54" s="494"/>
      <c r="C54" s="495"/>
      <c r="D54" s="442">
        <v>10</v>
      </c>
      <c r="E54" s="429" t="s">
        <v>732</v>
      </c>
      <c r="F54" s="435"/>
      <c r="G54" s="428">
        <v>10</v>
      </c>
      <c r="H54" s="427" t="s">
        <v>382</v>
      </c>
      <c r="I54" s="429" t="s">
        <v>732</v>
      </c>
      <c r="J54" s="435"/>
      <c r="K54" s="428">
        <v>10</v>
      </c>
      <c r="L54" s="491" t="s">
        <v>382</v>
      </c>
      <c r="M54" s="429" t="s">
        <v>732</v>
      </c>
      <c r="N54" s="435"/>
      <c r="O54" s="428">
        <v>10</v>
      </c>
      <c r="P54" s="500" t="s">
        <v>382</v>
      </c>
      <c r="Q54" s="429" t="s">
        <v>732</v>
      </c>
      <c r="R54" s="435"/>
      <c r="S54" s="428">
        <v>10</v>
      </c>
      <c r="T54" s="501" t="s">
        <v>407</v>
      </c>
    </row>
    <row r="55" spans="1:20" ht="69" customHeight="1" thickBot="1">
      <c r="A55" s="466" t="s">
        <v>57</v>
      </c>
      <c r="B55" s="467"/>
      <c r="C55" s="468"/>
      <c r="D55" s="442"/>
      <c r="E55" s="429"/>
      <c r="F55" s="435"/>
      <c r="G55" s="428"/>
      <c r="H55" s="427"/>
      <c r="I55" s="429"/>
      <c r="J55" s="435"/>
      <c r="K55" s="428"/>
      <c r="L55" s="491"/>
      <c r="M55" s="429"/>
      <c r="N55" s="435"/>
      <c r="O55" s="428"/>
      <c r="P55" s="500"/>
      <c r="Q55" s="429"/>
      <c r="R55" s="435"/>
      <c r="S55" s="428"/>
      <c r="T55" s="501"/>
    </row>
    <row r="56" spans="1:20" ht="55.5" customHeight="1">
      <c r="A56" s="433" t="s">
        <v>53</v>
      </c>
      <c r="B56" s="434"/>
      <c r="C56" s="434"/>
      <c r="D56" s="442">
        <v>10</v>
      </c>
      <c r="E56" s="435" t="s">
        <v>732</v>
      </c>
      <c r="F56" s="435"/>
      <c r="G56" s="428">
        <v>10</v>
      </c>
      <c r="H56" s="427" t="s">
        <v>387</v>
      </c>
      <c r="I56" s="435" t="s">
        <v>732</v>
      </c>
      <c r="J56" s="435"/>
      <c r="K56" s="428">
        <v>10</v>
      </c>
      <c r="L56" s="491" t="s">
        <v>86</v>
      </c>
      <c r="M56" s="435" t="s">
        <v>732</v>
      </c>
      <c r="N56" s="435"/>
      <c r="O56" s="428">
        <v>10</v>
      </c>
      <c r="P56" s="499" t="s">
        <v>510</v>
      </c>
      <c r="Q56" s="435" t="s">
        <v>732</v>
      </c>
      <c r="R56" s="435"/>
      <c r="S56" s="428">
        <v>10</v>
      </c>
      <c r="T56" s="501" t="s">
        <v>407</v>
      </c>
    </row>
    <row r="57" spans="1:20" ht="74.25" customHeight="1">
      <c r="A57" s="431" t="s">
        <v>200</v>
      </c>
      <c r="B57" s="432"/>
      <c r="C57" s="432"/>
      <c r="D57" s="442"/>
      <c r="E57" s="435"/>
      <c r="F57" s="435"/>
      <c r="G57" s="428"/>
      <c r="H57" s="427"/>
      <c r="I57" s="435"/>
      <c r="J57" s="435"/>
      <c r="K57" s="428"/>
      <c r="L57" s="491"/>
      <c r="M57" s="435"/>
      <c r="N57" s="435"/>
      <c r="O57" s="428"/>
      <c r="P57" s="499"/>
      <c r="Q57" s="435"/>
      <c r="R57" s="435"/>
      <c r="S57" s="428"/>
      <c r="T57" s="501"/>
    </row>
    <row r="58" spans="1:20" ht="40.5" customHeight="1">
      <c r="A58" s="431" t="s">
        <v>46</v>
      </c>
      <c r="B58" s="432"/>
      <c r="C58" s="432"/>
      <c r="D58" s="442"/>
      <c r="E58" s="435"/>
      <c r="F58" s="435"/>
      <c r="G58" s="428"/>
      <c r="H58" s="427"/>
      <c r="I58" s="435"/>
      <c r="J58" s="435"/>
      <c r="K58" s="428"/>
      <c r="L58" s="491"/>
      <c r="M58" s="435"/>
      <c r="N58" s="435"/>
      <c r="O58" s="428"/>
      <c r="P58" s="499"/>
      <c r="Q58" s="435"/>
      <c r="R58" s="435"/>
      <c r="S58" s="428"/>
      <c r="T58" s="501"/>
    </row>
    <row r="59" spans="1:20" ht="96" customHeight="1">
      <c r="A59" s="431" t="s">
        <v>47</v>
      </c>
      <c r="B59" s="432"/>
      <c r="C59" s="432"/>
      <c r="D59" s="442"/>
      <c r="E59" s="435"/>
      <c r="F59" s="435"/>
      <c r="G59" s="428"/>
      <c r="H59" s="427"/>
      <c r="I59" s="435"/>
      <c r="J59" s="435"/>
      <c r="K59" s="428"/>
      <c r="L59" s="491"/>
      <c r="M59" s="435"/>
      <c r="N59" s="435"/>
      <c r="O59" s="428"/>
      <c r="P59" s="499"/>
      <c r="Q59" s="435"/>
      <c r="R59" s="435"/>
      <c r="S59" s="428"/>
      <c r="T59" s="501"/>
    </row>
    <row r="60" spans="1:20" ht="123" customHeight="1">
      <c r="A60" s="431" t="s">
        <v>48</v>
      </c>
      <c r="B60" s="432"/>
      <c r="C60" s="432"/>
      <c r="D60" s="442"/>
      <c r="E60" s="435"/>
      <c r="F60" s="435"/>
      <c r="G60" s="428"/>
      <c r="H60" s="427"/>
      <c r="I60" s="435"/>
      <c r="J60" s="435"/>
      <c r="K60" s="428"/>
      <c r="L60" s="491"/>
      <c r="M60" s="435"/>
      <c r="N60" s="435"/>
      <c r="O60" s="428"/>
      <c r="P60" s="499"/>
      <c r="Q60" s="435"/>
      <c r="R60" s="435"/>
      <c r="S60" s="428"/>
      <c r="T60" s="501"/>
    </row>
    <row r="61" spans="1:20" ht="14.25" customHeight="1">
      <c r="A61" s="436" t="s">
        <v>49</v>
      </c>
      <c r="B61" s="437"/>
      <c r="C61" s="438"/>
      <c r="D61" s="442">
        <v>10</v>
      </c>
      <c r="E61" s="435" t="s">
        <v>732</v>
      </c>
      <c r="F61" s="435"/>
      <c r="G61" s="428">
        <v>10</v>
      </c>
      <c r="H61" s="427" t="s">
        <v>382</v>
      </c>
      <c r="I61" s="435" t="s">
        <v>732</v>
      </c>
      <c r="J61" s="435"/>
      <c r="K61" s="428">
        <v>10</v>
      </c>
      <c r="L61" s="491" t="s">
        <v>382</v>
      </c>
      <c r="M61" s="435" t="s">
        <v>732</v>
      </c>
      <c r="N61" s="435"/>
      <c r="O61" s="428">
        <v>10</v>
      </c>
      <c r="P61" s="499" t="s">
        <v>382</v>
      </c>
      <c r="Q61" s="435" t="s">
        <v>732</v>
      </c>
      <c r="R61" s="435"/>
      <c r="S61" s="428">
        <v>10</v>
      </c>
      <c r="T61" s="504" t="s">
        <v>407</v>
      </c>
    </row>
    <row r="62" spans="1:20" ht="48.75" customHeight="1">
      <c r="A62" s="447" t="s">
        <v>715</v>
      </c>
      <c r="B62" s="488"/>
      <c r="C62" s="489"/>
      <c r="D62" s="442"/>
      <c r="E62" s="435"/>
      <c r="F62" s="435"/>
      <c r="G62" s="428"/>
      <c r="H62" s="427"/>
      <c r="I62" s="435"/>
      <c r="J62" s="435"/>
      <c r="K62" s="428"/>
      <c r="L62" s="491"/>
      <c r="M62" s="435"/>
      <c r="N62" s="435"/>
      <c r="O62" s="428"/>
      <c r="P62" s="499"/>
      <c r="Q62" s="435"/>
      <c r="R62" s="435"/>
      <c r="S62" s="428"/>
      <c r="T62" s="504"/>
    </row>
    <row r="63" spans="1:20" ht="30" customHeight="1">
      <c r="A63" s="492" t="s">
        <v>730</v>
      </c>
      <c r="B63" s="492"/>
      <c r="C63" s="492"/>
      <c r="D63" s="226">
        <f>SUM(D9:D62)</f>
        <v>400</v>
      </c>
      <c r="E63" s="227"/>
      <c r="F63" s="227"/>
      <c r="G63" s="218">
        <f>SUM(G8:G62)</f>
        <v>350</v>
      </c>
      <c r="H63" s="288"/>
      <c r="I63" s="227"/>
      <c r="J63" s="227"/>
      <c r="K63" s="218">
        <f>SUM(K8:K62)</f>
        <v>343</v>
      </c>
      <c r="L63" s="290"/>
      <c r="M63" s="227"/>
      <c r="N63" s="227"/>
      <c r="O63" s="218">
        <f>SUM(O8:O62)</f>
        <v>360</v>
      </c>
      <c r="P63" s="228"/>
      <c r="Q63" s="227"/>
      <c r="R63" s="227"/>
      <c r="S63" s="218">
        <f>SUM(S8:S62)</f>
        <v>362.5</v>
      </c>
      <c r="T63" s="225"/>
    </row>
    <row r="64" spans="2:16" ht="88.5" customHeight="1">
      <c r="B64" s="503" t="s">
        <v>284</v>
      </c>
      <c r="C64" s="503"/>
      <c r="D64" s="78"/>
      <c r="P64" s="216"/>
    </row>
    <row r="67" ht="18">
      <c r="E67" s="78"/>
    </row>
  </sheetData>
  <sheetProtection/>
  <mergeCells count="316">
    <mergeCell ref="T43:T45"/>
    <mergeCell ref="B64:C64"/>
    <mergeCell ref="T56:T60"/>
    <mergeCell ref="S54:S55"/>
    <mergeCell ref="T54:T55"/>
    <mergeCell ref="Q56:Q60"/>
    <mergeCell ref="R56:R60"/>
    <mergeCell ref="S61:S62"/>
    <mergeCell ref="T61:T62"/>
    <mergeCell ref="M56:M60"/>
    <mergeCell ref="S46:S47"/>
    <mergeCell ref="P48:P53"/>
    <mergeCell ref="S48:S53"/>
    <mergeCell ref="Q43:Q45"/>
    <mergeCell ref="R43:R45"/>
    <mergeCell ref="S43:S45"/>
    <mergeCell ref="P24:P25"/>
    <mergeCell ref="P28:P31"/>
    <mergeCell ref="P32:P34"/>
    <mergeCell ref="P37:P42"/>
    <mergeCell ref="P43:P45"/>
    <mergeCell ref="P46:P47"/>
    <mergeCell ref="P54:P55"/>
    <mergeCell ref="R61:R62"/>
    <mergeCell ref="Q48:Q53"/>
    <mergeCell ref="R48:R53"/>
    <mergeCell ref="P61:P62"/>
    <mergeCell ref="Q61:Q62"/>
    <mergeCell ref="P56:P60"/>
    <mergeCell ref="Q46:Q47"/>
    <mergeCell ref="T48:T53"/>
    <mergeCell ref="Q54:Q55"/>
    <mergeCell ref="R54:R55"/>
    <mergeCell ref="S56:S60"/>
    <mergeCell ref="T46:T47"/>
    <mergeCell ref="S35:S36"/>
    <mergeCell ref="T35:T36"/>
    <mergeCell ref="Q37:Q42"/>
    <mergeCell ref="R37:R42"/>
    <mergeCell ref="S37:S42"/>
    <mergeCell ref="T37:T42"/>
    <mergeCell ref="Q35:Q36"/>
    <mergeCell ref="R35:R36"/>
    <mergeCell ref="R46:R47"/>
    <mergeCell ref="S28:S31"/>
    <mergeCell ref="T28:T31"/>
    <mergeCell ref="Q32:Q34"/>
    <mergeCell ref="R32:R34"/>
    <mergeCell ref="S32:S34"/>
    <mergeCell ref="T32:T34"/>
    <mergeCell ref="Q28:Q31"/>
    <mergeCell ref="R28:R31"/>
    <mergeCell ref="T18:T21"/>
    <mergeCell ref="S22:S23"/>
    <mergeCell ref="T22:T23"/>
    <mergeCell ref="Q24:Q25"/>
    <mergeCell ref="R24:R25"/>
    <mergeCell ref="S24:S25"/>
    <mergeCell ref="T24:T25"/>
    <mergeCell ref="Q22:Q23"/>
    <mergeCell ref="R22:R23"/>
    <mergeCell ref="S11:S12"/>
    <mergeCell ref="Q18:Q21"/>
    <mergeCell ref="R18:R21"/>
    <mergeCell ref="S18:S21"/>
    <mergeCell ref="Q11:Q12"/>
    <mergeCell ref="R11:R12"/>
    <mergeCell ref="O56:O60"/>
    <mergeCell ref="M61:M62"/>
    <mergeCell ref="N61:N62"/>
    <mergeCell ref="O61:O62"/>
    <mergeCell ref="N56:N60"/>
    <mergeCell ref="N46:N47"/>
    <mergeCell ref="O46:O47"/>
    <mergeCell ref="M48:M53"/>
    <mergeCell ref="N48:N53"/>
    <mergeCell ref="O48:O53"/>
    <mergeCell ref="M54:M55"/>
    <mergeCell ref="N54:N55"/>
    <mergeCell ref="O54:O55"/>
    <mergeCell ref="M37:M42"/>
    <mergeCell ref="N37:N42"/>
    <mergeCell ref="O37:O42"/>
    <mergeCell ref="M43:M45"/>
    <mergeCell ref="N43:N45"/>
    <mergeCell ref="O43:O45"/>
    <mergeCell ref="M46:M47"/>
    <mergeCell ref="O24:O25"/>
    <mergeCell ref="M28:M31"/>
    <mergeCell ref="N28:N31"/>
    <mergeCell ref="O28:O31"/>
    <mergeCell ref="M24:M25"/>
    <mergeCell ref="N24:N25"/>
    <mergeCell ref="O32:O34"/>
    <mergeCell ref="M35:M36"/>
    <mergeCell ref="N35:N36"/>
    <mergeCell ref="O35:O36"/>
    <mergeCell ref="M32:M34"/>
    <mergeCell ref="N32:N34"/>
    <mergeCell ref="M22:M23"/>
    <mergeCell ref="N22:N23"/>
    <mergeCell ref="O22:O23"/>
    <mergeCell ref="P22:P23"/>
    <mergeCell ref="M18:M21"/>
    <mergeCell ref="N18:N21"/>
    <mergeCell ref="O18:O21"/>
    <mergeCell ref="P18:P21"/>
    <mergeCell ref="I61:I62"/>
    <mergeCell ref="J61:J62"/>
    <mergeCell ref="K61:K62"/>
    <mergeCell ref="L61:L62"/>
    <mergeCell ref="I56:I60"/>
    <mergeCell ref="J56:J60"/>
    <mergeCell ref="K56:K60"/>
    <mergeCell ref="L56:L60"/>
    <mergeCell ref="I54:I55"/>
    <mergeCell ref="J54:J55"/>
    <mergeCell ref="K54:K55"/>
    <mergeCell ref="L54:L55"/>
    <mergeCell ref="I48:I53"/>
    <mergeCell ref="J48:J53"/>
    <mergeCell ref="K48:K53"/>
    <mergeCell ref="L48:L53"/>
    <mergeCell ref="I46:I47"/>
    <mergeCell ref="J46:J47"/>
    <mergeCell ref="K46:K47"/>
    <mergeCell ref="L46:L47"/>
    <mergeCell ref="I43:I45"/>
    <mergeCell ref="J43:J45"/>
    <mergeCell ref="K43:K45"/>
    <mergeCell ref="L43:L45"/>
    <mergeCell ref="I37:I42"/>
    <mergeCell ref="J37:J42"/>
    <mergeCell ref="K37:K42"/>
    <mergeCell ref="L37:L42"/>
    <mergeCell ref="I35:I36"/>
    <mergeCell ref="J35:J36"/>
    <mergeCell ref="K35:K36"/>
    <mergeCell ref="L35:L36"/>
    <mergeCell ref="I32:I34"/>
    <mergeCell ref="J32:J34"/>
    <mergeCell ref="K32:K34"/>
    <mergeCell ref="L32:L34"/>
    <mergeCell ref="L22:L23"/>
    <mergeCell ref="K24:K25"/>
    <mergeCell ref="L24:L25"/>
    <mergeCell ref="I28:I31"/>
    <mergeCell ref="J28:J31"/>
    <mergeCell ref="K28:K31"/>
    <mergeCell ref="L28:L31"/>
    <mergeCell ref="I24:I25"/>
    <mergeCell ref="J24:J25"/>
    <mergeCell ref="I6:L6"/>
    <mergeCell ref="M11:M12"/>
    <mergeCell ref="N11:N12"/>
    <mergeCell ref="K7:K8"/>
    <mergeCell ref="L7:L8"/>
    <mergeCell ref="M6:P6"/>
    <mergeCell ref="M7:N7"/>
    <mergeCell ref="P11:P12"/>
    <mergeCell ref="Q6:T6"/>
    <mergeCell ref="Q7:R7"/>
    <mergeCell ref="S7:S8"/>
    <mergeCell ref="T7:T8"/>
    <mergeCell ref="A63:C63"/>
    <mergeCell ref="A54:C54"/>
    <mergeCell ref="A59:C59"/>
    <mergeCell ref="I7:J7"/>
    <mergeCell ref="I11:I12"/>
    <mergeCell ref="J11:J12"/>
    <mergeCell ref="I18:I21"/>
    <mergeCell ref="J18:J21"/>
    <mergeCell ref="I22:I23"/>
    <mergeCell ref="J22:J23"/>
    <mergeCell ref="D61:D62"/>
    <mergeCell ref="A62:C62"/>
    <mergeCell ref="O7:O8"/>
    <mergeCell ref="P7:P8"/>
    <mergeCell ref="K11:K12"/>
    <mergeCell ref="L11:L12"/>
    <mergeCell ref="O11:O12"/>
    <mergeCell ref="K18:K21"/>
    <mergeCell ref="L18:L21"/>
    <mergeCell ref="K22:K23"/>
    <mergeCell ref="D35:D36"/>
    <mergeCell ref="A33:C33"/>
    <mergeCell ref="A28:C28"/>
    <mergeCell ref="D28:D31"/>
    <mergeCell ref="A26:C26"/>
    <mergeCell ref="A30:B30"/>
    <mergeCell ref="A31:B31"/>
    <mergeCell ref="D32:D34"/>
    <mergeCell ref="A52:C52"/>
    <mergeCell ref="A57:C57"/>
    <mergeCell ref="D37:D42"/>
    <mergeCell ref="D43:D45"/>
    <mergeCell ref="A40:C40"/>
    <mergeCell ref="A37:C37"/>
    <mergeCell ref="D54:D55"/>
    <mergeCell ref="D56:D60"/>
    <mergeCell ref="A42:C42"/>
    <mergeCell ref="A9:C9"/>
    <mergeCell ref="A10:C10"/>
    <mergeCell ref="A11:C11"/>
    <mergeCell ref="A7:A8"/>
    <mergeCell ref="B7:C8"/>
    <mergeCell ref="G7:G8"/>
    <mergeCell ref="H7:H8"/>
    <mergeCell ref="A1:H1"/>
    <mergeCell ref="A2:H2"/>
    <mergeCell ref="A3:H3"/>
    <mergeCell ref="A4:H4"/>
    <mergeCell ref="A6:D6"/>
    <mergeCell ref="E6:H6"/>
    <mergeCell ref="D7:D8"/>
    <mergeCell ref="E7:F7"/>
    <mergeCell ref="E54:E55"/>
    <mergeCell ref="F54:F55"/>
    <mergeCell ref="G54:G55"/>
    <mergeCell ref="A51:C51"/>
    <mergeCell ref="D48:D53"/>
    <mergeCell ref="E48:E53"/>
    <mergeCell ref="F48:F53"/>
    <mergeCell ref="A49:C49"/>
    <mergeCell ref="A55:C55"/>
    <mergeCell ref="A53:C53"/>
    <mergeCell ref="E32:E34"/>
    <mergeCell ref="F32:F34"/>
    <mergeCell ref="H32:H34"/>
    <mergeCell ref="G48:G53"/>
    <mergeCell ref="F35:F36"/>
    <mergeCell ref="F43:F45"/>
    <mergeCell ref="E35:E36"/>
    <mergeCell ref="E43:E45"/>
    <mergeCell ref="E37:E42"/>
    <mergeCell ref="F37:F42"/>
    <mergeCell ref="A48:C48"/>
    <mergeCell ref="A50:C50"/>
    <mergeCell ref="A43:C43"/>
    <mergeCell ref="A44:C44"/>
    <mergeCell ref="A45:C45"/>
    <mergeCell ref="A47:C47"/>
    <mergeCell ref="A46:C46"/>
    <mergeCell ref="A38:C38"/>
    <mergeCell ref="A34:C34"/>
    <mergeCell ref="A32:C32"/>
    <mergeCell ref="A35:C35"/>
    <mergeCell ref="A41:C41"/>
    <mergeCell ref="A39:C39"/>
    <mergeCell ref="A36:C36"/>
    <mergeCell ref="D46:D47"/>
    <mergeCell ref="A27:C27"/>
    <mergeCell ref="A17:C17"/>
    <mergeCell ref="A24:C24"/>
    <mergeCell ref="A18:C18"/>
    <mergeCell ref="A21:C21"/>
    <mergeCell ref="A22:C22"/>
    <mergeCell ref="A19:C19"/>
    <mergeCell ref="A20:C20"/>
    <mergeCell ref="A29:B29"/>
    <mergeCell ref="D11:D12"/>
    <mergeCell ref="A23:C23"/>
    <mergeCell ref="A25:C25"/>
    <mergeCell ref="E11:E12"/>
    <mergeCell ref="A15:C15"/>
    <mergeCell ref="A12:C12"/>
    <mergeCell ref="A13:C13"/>
    <mergeCell ref="A14:C14"/>
    <mergeCell ref="A16:C16"/>
    <mergeCell ref="E24:E25"/>
    <mergeCell ref="F24:F25"/>
    <mergeCell ref="G24:G25"/>
    <mergeCell ref="D18:D21"/>
    <mergeCell ref="D22:D23"/>
    <mergeCell ref="D24:D25"/>
    <mergeCell ref="G11:G12"/>
    <mergeCell ref="H11:H12"/>
    <mergeCell ref="E22:E23"/>
    <mergeCell ref="F22:F23"/>
    <mergeCell ref="G22:G23"/>
    <mergeCell ref="H22:H23"/>
    <mergeCell ref="E18:E21"/>
    <mergeCell ref="F18:F21"/>
    <mergeCell ref="G18:G21"/>
    <mergeCell ref="F11:F12"/>
    <mergeCell ref="E28:E31"/>
    <mergeCell ref="F28:F31"/>
    <mergeCell ref="G28:G31"/>
    <mergeCell ref="H28:H31"/>
    <mergeCell ref="A60:C60"/>
    <mergeCell ref="A56:C56"/>
    <mergeCell ref="H56:H60"/>
    <mergeCell ref="F61:F62"/>
    <mergeCell ref="E56:E60"/>
    <mergeCell ref="E61:E62"/>
    <mergeCell ref="A58:C58"/>
    <mergeCell ref="F56:F60"/>
    <mergeCell ref="G56:G60"/>
    <mergeCell ref="A61:C61"/>
    <mergeCell ref="H54:H55"/>
    <mergeCell ref="G61:G62"/>
    <mergeCell ref="H61:H62"/>
    <mergeCell ref="H37:H42"/>
    <mergeCell ref="H48:H53"/>
    <mergeCell ref="G43:G45"/>
    <mergeCell ref="H43:H45"/>
    <mergeCell ref="H35:H36"/>
    <mergeCell ref="E46:E47"/>
    <mergeCell ref="F46:F47"/>
    <mergeCell ref="G46:G47"/>
    <mergeCell ref="H46:H47"/>
    <mergeCell ref="H24:H25"/>
    <mergeCell ref="H18:H21"/>
    <mergeCell ref="G32:G34"/>
    <mergeCell ref="G37:G42"/>
    <mergeCell ref="G35:G36"/>
  </mergeCells>
  <printOptions horizontalCentered="1"/>
  <pageMargins left="0.984251968503937" right="0.9055118110236221" top="0.984251968503937" bottom="0.984251968503937" header="0" footer="0"/>
  <pageSetup horizontalDpi="300" verticalDpi="300" orientation="portrait" scale="65" r:id="rId1"/>
  <headerFooter alignWithMargins="0">
    <oddFooter>&amp;LElaboró:
Revisó:
&amp;D&amp;C&amp;N</oddFooter>
  </headerFooter>
  <rowBreaks count="3" manualBreakCount="3">
    <brk id="15" max="19" man="1"/>
    <brk id="20" max="19" man="1"/>
    <brk id="43" max="19" man="1"/>
  </rowBreaks>
</worksheet>
</file>

<file path=xl/worksheets/sheet13.xml><?xml version="1.0" encoding="utf-8"?>
<worksheet xmlns="http://schemas.openxmlformats.org/spreadsheetml/2006/main" xmlns:r="http://schemas.openxmlformats.org/officeDocument/2006/relationships">
  <sheetPr>
    <tabColor indexed="13"/>
  </sheetPr>
  <dimension ref="A1:T53"/>
  <sheetViews>
    <sheetView zoomScale="85" zoomScaleNormal="85" zoomScalePageLayoutView="0" workbookViewId="0" topLeftCell="A48">
      <selection activeCell="J51" sqref="J51"/>
    </sheetView>
  </sheetViews>
  <sheetFormatPr defaultColWidth="11.421875" defaultRowHeight="12.75"/>
  <cols>
    <col min="1" max="1" width="11.421875" style="9" customWidth="1"/>
    <col min="2" max="2" width="28.421875" style="9" customWidth="1"/>
    <col min="3" max="3" width="12.421875" style="9" customWidth="1"/>
    <col min="4" max="4" width="11.8515625" style="57" customWidth="1"/>
    <col min="5" max="6" width="5.140625" style="11" customWidth="1"/>
    <col min="7" max="7" width="13.7109375" style="18" customWidth="1"/>
    <col min="8" max="8" width="15.28125" style="11" customWidth="1"/>
    <col min="9" max="10" width="5.8515625" style="9" customWidth="1"/>
    <col min="11" max="12" width="11.421875" style="9" customWidth="1"/>
    <col min="13" max="13" width="5.28125" style="9" customWidth="1"/>
    <col min="14" max="14" width="5.7109375" style="9" customWidth="1"/>
    <col min="15" max="15" width="11.421875" style="9" customWidth="1"/>
    <col min="16" max="16" width="18.421875" style="9" customWidth="1"/>
    <col min="17" max="17" width="5.140625" style="9" customWidth="1"/>
    <col min="18" max="18" width="5.57421875" style="9" customWidth="1"/>
    <col min="19" max="19" width="11.421875" style="9" customWidth="1"/>
    <col min="20" max="20" width="16.140625" style="9" customWidth="1"/>
    <col min="21" max="16384" width="11.421875" style="9" customWidth="1"/>
  </cols>
  <sheetData>
    <row r="1" spans="1:8" ht="44.25" customHeight="1">
      <c r="A1" s="543" t="s">
        <v>31</v>
      </c>
      <c r="B1" s="544"/>
      <c r="C1" s="544"/>
      <c r="D1" s="544"/>
      <c r="E1" s="544"/>
      <c r="F1" s="544"/>
      <c r="G1" s="544"/>
      <c r="H1" s="69"/>
    </row>
    <row r="2" spans="1:8" ht="35.25" customHeight="1">
      <c r="A2" s="474" t="s">
        <v>304</v>
      </c>
      <c r="B2" s="474"/>
      <c r="C2" s="474"/>
      <c r="D2" s="474"/>
      <c r="E2" s="474"/>
      <c r="F2" s="474"/>
      <c r="G2" s="474"/>
      <c r="H2" s="474"/>
    </row>
    <row r="3" spans="1:8" ht="32.25" customHeight="1">
      <c r="A3" s="545" t="s">
        <v>709</v>
      </c>
      <c r="B3" s="475"/>
      <c r="C3" s="475"/>
      <c r="D3" s="475"/>
      <c r="E3" s="475"/>
      <c r="F3" s="475"/>
      <c r="G3" s="475"/>
      <c r="H3" s="70"/>
    </row>
    <row r="4" spans="1:8" ht="22.5" customHeight="1">
      <c r="A4" s="545" t="s">
        <v>667</v>
      </c>
      <c r="B4" s="475"/>
      <c r="C4" s="475"/>
      <c r="D4" s="475"/>
      <c r="E4" s="475"/>
      <c r="F4" s="475"/>
      <c r="G4" s="475"/>
      <c r="H4" s="70"/>
    </row>
    <row r="5" spans="1:8" ht="15" thickBot="1">
      <c r="A5" s="60"/>
      <c r="B5" s="61"/>
      <c r="C5" s="61"/>
      <c r="D5" s="71"/>
      <c r="E5" s="63"/>
      <c r="F5" s="63"/>
      <c r="G5" s="72"/>
      <c r="H5" s="65"/>
    </row>
    <row r="6" spans="1:20" ht="27" customHeight="1">
      <c r="A6" s="476" t="s">
        <v>56</v>
      </c>
      <c r="B6" s="477"/>
      <c r="C6" s="477"/>
      <c r="D6" s="477"/>
      <c r="E6" s="518" t="s">
        <v>367</v>
      </c>
      <c r="F6" s="518"/>
      <c r="G6" s="518"/>
      <c r="H6" s="519"/>
      <c r="I6" s="546" t="s">
        <v>38</v>
      </c>
      <c r="J6" s="546"/>
      <c r="K6" s="546"/>
      <c r="L6" s="547"/>
      <c r="M6" s="548" t="s">
        <v>368</v>
      </c>
      <c r="N6" s="548"/>
      <c r="O6" s="548"/>
      <c r="P6" s="549"/>
      <c r="Q6" s="550" t="s">
        <v>369</v>
      </c>
      <c r="R6" s="550"/>
      <c r="S6" s="550"/>
      <c r="T6" s="551"/>
    </row>
    <row r="7" spans="1:20" ht="20.25" customHeight="1">
      <c r="A7" s="482" t="s">
        <v>280</v>
      </c>
      <c r="B7" s="400"/>
      <c r="C7" s="400"/>
      <c r="D7" s="542" t="s">
        <v>734</v>
      </c>
      <c r="E7" s="480" t="s">
        <v>711</v>
      </c>
      <c r="F7" s="480"/>
      <c r="G7" s="540" t="s">
        <v>703</v>
      </c>
      <c r="H7" s="408" t="s">
        <v>712</v>
      </c>
      <c r="I7" s="480" t="s">
        <v>711</v>
      </c>
      <c r="J7" s="480"/>
      <c r="K7" s="540" t="s">
        <v>703</v>
      </c>
      <c r="L7" s="472" t="s">
        <v>712</v>
      </c>
      <c r="M7" s="480" t="s">
        <v>711</v>
      </c>
      <c r="N7" s="480"/>
      <c r="O7" s="540" t="s">
        <v>703</v>
      </c>
      <c r="P7" s="472" t="s">
        <v>712</v>
      </c>
      <c r="Q7" s="480" t="s">
        <v>711</v>
      </c>
      <c r="R7" s="480"/>
      <c r="S7" s="471" t="s">
        <v>703</v>
      </c>
      <c r="T7" s="408" t="s">
        <v>712</v>
      </c>
    </row>
    <row r="8" spans="1:20" ht="20.25" customHeight="1">
      <c r="A8" s="482"/>
      <c r="B8" s="400"/>
      <c r="C8" s="400"/>
      <c r="D8" s="542"/>
      <c r="E8" s="22" t="s">
        <v>721</v>
      </c>
      <c r="F8" s="22" t="s">
        <v>722</v>
      </c>
      <c r="G8" s="540"/>
      <c r="H8" s="408"/>
      <c r="I8" s="22" t="s">
        <v>721</v>
      </c>
      <c r="J8" s="22" t="s">
        <v>722</v>
      </c>
      <c r="K8" s="540"/>
      <c r="L8" s="472"/>
      <c r="M8" s="22" t="s">
        <v>721</v>
      </c>
      <c r="N8" s="22" t="s">
        <v>722</v>
      </c>
      <c r="O8" s="540"/>
      <c r="P8" s="472"/>
      <c r="Q8" s="22" t="s">
        <v>721</v>
      </c>
      <c r="R8" s="22" t="s">
        <v>722</v>
      </c>
      <c r="S8" s="471"/>
      <c r="T8" s="408"/>
    </row>
    <row r="9" spans="1:20" ht="109.5" customHeight="1">
      <c r="A9" s="538" t="s">
        <v>668</v>
      </c>
      <c r="B9" s="539"/>
      <c r="C9" s="539"/>
      <c r="D9" s="510">
        <v>100</v>
      </c>
      <c r="E9" s="541"/>
      <c r="F9" s="541" t="s">
        <v>732</v>
      </c>
      <c r="G9" s="509">
        <v>100</v>
      </c>
      <c r="H9" s="507" t="s">
        <v>388</v>
      </c>
      <c r="I9" s="541"/>
      <c r="J9" s="541" t="s">
        <v>732</v>
      </c>
      <c r="K9" s="509">
        <v>70</v>
      </c>
      <c r="L9" s="552" t="s">
        <v>87</v>
      </c>
      <c r="M9" s="541"/>
      <c r="N9" s="541" t="s">
        <v>732</v>
      </c>
      <c r="O9" s="509">
        <v>100</v>
      </c>
      <c r="P9" s="509" t="s">
        <v>511</v>
      </c>
      <c r="Q9" s="541"/>
      <c r="R9" s="541" t="s">
        <v>732</v>
      </c>
      <c r="S9" s="509">
        <v>100</v>
      </c>
      <c r="T9" s="506" t="s">
        <v>415</v>
      </c>
    </row>
    <row r="10" spans="1:20" ht="52.5" customHeight="1">
      <c r="A10" s="532" t="s">
        <v>50</v>
      </c>
      <c r="B10" s="533"/>
      <c r="C10" s="533"/>
      <c r="D10" s="510"/>
      <c r="E10" s="541"/>
      <c r="F10" s="541"/>
      <c r="G10" s="509"/>
      <c r="H10" s="507"/>
      <c r="I10" s="541"/>
      <c r="J10" s="541"/>
      <c r="K10" s="509"/>
      <c r="L10" s="552"/>
      <c r="M10" s="541"/>
      <c r="N10" s="541"/>
      <c r="O10" s="509"/>
      <c r="P10" s="509"/>
      <c r="Q10" s="541"/>
      <c r="R10" s="541"/>
      <c r="S10" s="509"/>
      <c r="T10" s="506"/>
    </row>
    <row r="11" spans="1:20" ht="53.25" customHeight="1">
      <c r="A11" s="532" t="s">
        <v>51</v>
      </c>
      <c r="B11" s="533"/>
      <c r="C11" s="533"/>
      <c r="D11" s="510"/>
      <c r="E11" s="541"/>
      <c r="F11" s="541"/>
      <c r="G11" s="509"/>
      <c r="H11" s="507"/>
      <c r="I11" s="541"/>
      <c r="J11" s="541"/>
      <c r="K11" s="509"/>
      <c r="L11" s="552"/>
      <c r="M11" s="541"/>
      <c r="N11" s="541"/>
      <c r="O11" s="509"/>
      <c r="P11" s="509"/>
      <c r="Q11" s="541"/>
      <c r="R11" s="541"/>
      <c r="S11" s="509"/>
      <c r="T11" s="506"/>
    </row>
    <row r="12" spans="1:20" ht="41.25" customHeight="1">
      <c r="A12" s="537" t="s">
        <v>669</v>
      </c>
      <c r="B12" s="452"/>
      <c r="C12" s="453"/>
      <c r="D12" s="510"/>
      <c r="E12" s="541"/>
      <c r="F12" s="541"/>
      <c r="G12" s="509"/>
      <c r="H12" s="507"/>
      <c r="I12" s="541"/>
      <c r="J12" s="541"/>
      <c r="K12" s="509"/>
      <c r="L12" s="552"/>
      <c r="M12" s="541"/>
      <c r="N12" s="541"/>
      <c r="O12" s="509"/>
      <c r="P12" s="509"/>
      <c r="Q12" s="541"/>
      <c r="R12" s="541"/>
      <c r="S12" s="509"/>
      <c r="T12" s="506"/>
    </row>
    <row r="13" spans="1:20" ht="35.25" customHeight="1">
      <c r="A13" s="451" t="s">
        <v>302</v>
      </c>
      <c r="B13" s="458"/>
      <c r="C13" s="459"/>
      <c r="D13" s="510">
        <v>10</v>
      </c>
      <c r="E13" s="7" t="s">
        <v>732</v>
      </c>
      <c r="F13" s="7"/>
      <c r="G13" s="509">
        <v>10</v>
      </c>
      <c r="H13" s="508" t="s">
        <v>389</v>
      </c>
      <c r="I13" s="7" t="s">
        <v>732</v>
      </c>
      <c r="J13" s="7"/>
      <c r="K13" s="509">
        <v>10</v>
      </c>
      <c r="L13" s="552" t="s">
        <v>88</v>
      </c>
      <c r="M13" s="7" t="s">
        <v>732</v>
      </c>
      <c r="N13" s="7"/>
      <c r="O13" s="509">
        <v>10</v>
      </c>
      <c r="P13" s="509" t="s">
        <v>382</v>
      </c>
      <c r="Q13" s="7" t="s">
        <v>732</v>
      </c>
      <c r="R13" s="7"/>
      <c r="S13" s="509">
        <v>10</v>
      </c>
      <c r="T13" s="506" t="s">
        <v>407</v>
      </c>
    </row>
    <row r="14" spans="1:20" ht="43.5" customHeight="1" hidden="1">
      <c r="A14" s="445" t="s">
        <v>60</v>
      </c>
      <c r="B14" s="534"/>
      <c r="C14" s="535"/>
      <c r="D14" s="510"/>
      <c r="E14" s="7"/>
      <c r="F14" s="7"/>
      <c r="G14" s="509"/>
      <c r="H14" s="508"/>
      <c r="I14" s="7"/>
      <c r="J14" s="7"/>
      <c r="K14" s="509"/>
      <c r="L14" s="552"/>
      <c r="M14" s="7"/>
      <c r="N14" s="7"/>
      <c r="O14" s="509"/>
      <c r="P14" s="509"/>
      <c r="Q14" s="7"/>
      <c r="R14" s="7"/>
      <c r="S14" s="509"/>
      <c r="T14" s="506"/>
    </row>
    <row r="15" spans="1:20" ht="43.5" customHeight="1">
      <c r="A15" s="527" t="s">
        <v>61</v>
      </c>
      <c r="B15" s="527"/>
      <c r="C15" s="528"/>
      <c r="D15" s="510">
        <v>10</v>
      </c>
      <c r="E15" s="429" t="s">
        <v>732</v>
      </c>
      <c r="F15" s="429"/>
      <c r="G15" s="509">
        <v>10</v>
      </c>
      <c r="H15" s="508" t="s">
        <v>389</v>
      </c>
      <c r="I15" s="429" t="s">
        <v>732</v>
      </c>
      <c r="J15" s="429"/>
      <c r="K15" s="509">
        <v>10</v>
      </c>
      <c r="L15" s="552" t="s">
        <v>382</v>
      </c>
      <c r="M15" s="429" t="s">
        <v>732</v>
      </c>
      <c r="N15" s="429"/>
      <c r="O15" s="509">
        <v>10</v>
      </c>
      <c r="P15" s="509" t="s">
        <v>382</v>
      </c>
      <c r="Q15" s="429" t="s">
        <v>732</v>
      </c>
      <c r="R15" s="429"/>
      <c r="S15" s="509">
        <v>10</v>
      </c>
      <c r="T15" s="506" t="s">
        <v>407</v>
      </c>
    </row>
    <row r="16" spans="1:20" ht="45" customHeight="1">
      <c r="A16" s="454" t="s">
        <v>62</v>
      </c>
      <c r="B16" s="494"/>
      <c r="C16" s="495"/>
      <c r="D16" s="510"/>
      <c r="E16" s="429"/>
      <c r="F16" s="429"/>
      <c r="G16" s="509"/>
      <c r="H16" s="508"/>
      <c r="I16" s="429"/>
      <c r="J16" s="429"/>
      <c r="K16" s="509"/>
      <c r="L16" s="552"/>
      <c r="M16" s="429"/>
      <c r="N16" s="429"/>
      <c r="O16" s="509"/>
      <c r="P16" s="509"/>
      <c r="Q16" s="429"/>
      <c r="R16" s="429"/>
      <c r="S16" s="509"/>
      <c r="T16" s="506"/>
    </row>
    <row r="17" spans="1:20" ht="42" customHeight="1">
      <c r="A17" s="454" t="s">
        <v>63</v>
      </c>
      <c r="B17" s="494"/>
      <c r="C17" s="495"/>
      <c r="D17" s="510"/>
      <c r="E17" s="429"/>
      <c r="F17" s="429"/>
      <c r="G17" s="509"/>
      <c r="H17" s="508"/>
      <c r="I17" s="429"/>
      <c r="J17" s="429"/>
      <c r="K17" s="509"/>
      <c r="L17" s="552"/>
      <c r="M17" s="429"/>
      <c r="N17" s="429"/>
      <c r="O17" s="509"/>
      <c r="P17" s="509"/>
      <c r="Q17" s="429"/>
      <c r="R17" s="429"/>
      <c r="S17" s="509"/>
      <c r="T17" s="506"/>
    </row>
    <row r="18" spans="1:20" ht="37.5" customHeight="1">
      <c r="A18" s="445" t="s">
        <v>64</v>
      </c>
      <c r="B18" s="534"/>
      <c r="C18" s="535"/>
      <c r="D18" s="510"/>
      <c r="E18" s="429"/>
      <c r="F18" s="429"/>
      <c r="G18" s="509"/>
      <c r="H18" s="508"/>
      <c r="I18" s="429"/>
      <c r="J18" s="429"/>
      <c r="K18" s="509"/>
      <c r="L18" s="552"/>
      <c r="M18" s="429"/>
      <c r="N18" s="429"/>
      <c r="O18" s="509"/>
      <c r="P18" s="509"/>
      <c r="Q18" s="429"/>
      <c r="R18" s="429"/>
      <c r="S18" s="509"/>
      <c r="T18" s="506"/>
    </row>
    <row r="19" spans="1:20" ht="74.25" customHeight="1">
      <c r="A19" s="521" t="s">
        <v>201</v>
      </c>
      <c r="B19" s="536"/>
      <c r="C19" s="536"/>
      <c r="D19" s="230">
        <v>20</v>
      </c>
      <c r="E19" s="7" t="s">
        <v>732</v>
      </c>
      <c r="F19" s="7"/>
      <c r="G19" s="231">
        <v>20</v>
      </c>
      <c r="H19" s="233" t="s">
        <v>389</v>
      </c>
      <c r="I19" s="7" t="s">
        <v>732</v>
      </c>
      <c r="J19" s="7"/>
      <c r="K19" s="231">
        <v>20</v>
      </c>
      <c r="L19" s="283" t="s">
        <v>382</v>
      </c>
      <c r="M19" s="7" t="s">
        <v>732</v>
      </c>
      <c r="N19" s="7"/>
      <c r="O19" s="231">
        <v>20</v>
      </c>
      <c r="P19" s="231" t="s">
        <v>382</v>
      </c>
      <c r="Q19" s="7" t="s">
        <v>732</v>
      </c>
      <c r="R19" s="7"/>
      <c r="S19" s="231">
        <v>20</v>
      </c>
      <c r="T19" s="232" t="s">
        <v>416</v>
      </c>
    </row>
    <row r="20" spans="1:20" ht="42" customHeight="1">
      <c r="A20" s="524" t="s">
        <v>202</v>
      </c>
      <c r="B20" s="524"/>
      <c r="C20" s="525"/>
      <c r="D20" s="230">
        <v>30</v>
      </c>
      <c r="E20" s="7"/>
      <c r="F20" s="7" t="s">
        <v>732</v>
      </c>
      <c r="G20" s="231">
        <v>30</v>
      </c>
      <c r="H20" s="233" t="s">
        <v>389</v>
      </c>
      <c r="I20" s="7"/>
      <c r="J20" s="7" t="s">
        <v>732</v>
      </c>
      <c r="K20" s="231">
        <v>30</v>
      </c>
      <c r="L20" s="283" t="s">
        <v>89</v>
      </c>
      <c r="M20" s="7"/>
      <c r="N20" s="7" t="s">
        <v>732</v>
      </c>
      <c r="O20" s="231">
        <v>30</v>
      </c>
      <c r="P20" s="231" t="s">
        <v>512</v>
      </c>
      <c r="Q20" s="7"/>
      <c r="R20" s="7" t="s">
        <v>732</v>
      </c>
      <c r="S20" s="231">
        <v>30</v>
      </c>
      <c r="T20" s="232" t="s">
        <v>417</v>
      </c>
    </row>
    <row r="21" spans="1:20" s="12" customFormat="1" ht="35.25" customHeight="1">
      <c r="A21" s="528" t="s">
        <v>65</v>
      </c>
      <c r="B21" s="531"/>
      <c r="C21" s="531"/>
      <c r="D21" s="510">
        <v>20</v>
      </c>
      <c r="E21" s="429" t="s">
        <v>732</v>
      </c>
      <c r="F21" s="429"/>
      <c r="G21" s="509">
        <v>20</v>
      </c>
      <c r="H21" s="508" t="s">
        <v>389</v>
      </c>
      <c r="I21" s="429" t="s">
        <v>732</v>
      </c>
      <c r="J21" s="429"/>
      <c r="K21" s="509">
        <v>20</v>
      </c>
      <c r="L21" s="552" t="s">
        <v>382</v>
      </c>
      <c r="M21" s="429" t="s">
        <v>732</v>
      </c>
      <c r="N21" s="429"/>
      <c r="O21" s="509">
        <v>20</v>
      </c>
      <c r="P21" s="509" t="s">
        <v>382</v>
      </c>
      <c r="Q21" s="429" t="s">
        <v>732</v>
      </c>
      <c r="R21" s="429"/>
      <c r="S21" s="509">
        <v>20</v>
      </c>
      <c r="T21" s="506" t="s">
        <v>407</v>
      </c>
    </row>
    <row r="22" spans="1:20" ht="30.75" customHeight="1">
      <c r="A22" s="464" t="s">
        <v>625</v>
      </c>
      <c r="B22" s="488"/>
      <c r="C22" s="488"/>
      <c r="D22" s="510"/>
      <c r="E22" s="429"/>
      <c r="F22" s="429"/>
      <c r="G22" s="509"/>
      <c r="H22" s="508"/>
      <c r="I22" s="429"/>
      <c r="J22" s="429"/>
      <c r="K22" s="509"/>
      <c r="L22" s="552"/>
      <c r="M22" s="429"/>
      <c r="N22" s="429"/>
      <c r="O22" s="509"/>
      <c r="P22" s="509"/>
      <c r="Q22" s="429"/>
      <c r="R22" s="429"/>
      <c r="S22" s="509"/>
      <c r="T22" s="506"/>
    </row>
    <row r="23" spans="1:20" ht="36.75" customHeight="1">
      <c r="A23" s="520" t="s">
        <v>626</v>
      </c>
      <c r="B23" s="520"/>
      <c r="C23" s="521"/>
      <c r="D23" s="230">
        <v>10</v>
      </c>
      <c r="E23" s="7" t="s">
        <v>732</v>
      </c>
      <c r="F23" s="7"/>
      <c r="G23" s="231">
        <v>10</v>
      </c>
      <c r="H23" s="233" t="s">
        <v>389</v>
      </c>
      <c r="I23" s="7" t="s">
        <v>732</v>
      </c>
      <c r="J23" s="7"/>
      <c r="K23" s="231">
        <v>10</v>
      </c>
      <c r="L23" s="283" t="s">
        <v>382</v>
      </c>
      <c r="M23" s="7" t="s">
        <v>732</v>
      </c>
      <c r="N23" s="7"/>
      <c r="O23" s="231">
        <v>10</v>
      </c>
      <c r="P23" s="231" t="s">
        <v>382</v>
      </c>
      <c r="Q23" s="7" t="s">
        <v>732</v>
      </c>
      <c r="R23" s="7"/>
      <c r="S23" s="231">
        <v>10</v>
      </c>
      <c r="T23" s="232" t="s">
        <v>407</v>
      </c>
    </row>
    <row r="24" spans="1:20" ht="38.25" customHeight="1">
      <c r="A24" s="527" t="s">
        <v>66</v>
      </c>
      <c r="B24" s="527"/>
      <c r="C24" s="528"/>
      <c r="D24" s="510">
        <v>20</v>
      </c>
      <c r="E24" s="429" t="s">
        <v>732</v>
      </c>
      <c r="F24" s="429"/>
      <c r="G24" s="509">
        <v>20</v>
      </c>
      <c r="H24" s="505" t="s">
        <v>390</v>
      </c>
      <c r="I24" s="429" t="s">
        <v>732</v>
      </c>
      <c r="J24" s="429"/>
      <c r="K24" s="509">
        <v>20</v>
      </c>
      <c r="L24" s="552" t="s">
        <v>382</v>
      </c>
      <c r="M24" s="429" t="s">
        <v>732</v>
      </c>
      <c r="N24" s="429"/>
      <c r="O24" s="509">
        <v>20</v>
      </c>
      <c r="P24" s="509" t="s">
        <v>513</v>
      </c>
      <c r="Q24" s="429" t="s">
        <v>732</v>
      </c>
      <c r="R24" s="429"/>
      <c r="S24" s="509">
        <v>20</v>
      </c>
      <c r="T24" s="506" t="s">
        <v>411</v>
      </c>
    </row>
    <row r="25" spans="1:20" ht="38.25" customHeight="1">
      <c r="A25" s="526" t="s">
        <v>627</v>
      </c>
      <c r="B25" s="526"/>
      <c r="C25" s="464"/>
      <c r="D25" s="510"/>
      <c r="E25" s="429"/>
      <c r="F25" s="429"/>
      <c r="G25" s="509"/>
      <c r="H25" s="505"/>
      <c r="I25" s="429"/>
      <c r="J25" s="429"/>
      <c r="K25" s="509"/>
      <c r="L25" s="552"/>
      <c r="M25" s="429"/>
      <c r="N25" s="429"/>
      <c r="O25" s="509"/>
      <c r="P25" s="509"/>
      <c r="Q25" s="429"/>
      <c r="R25" s="429"/>
      <c r="S25" s="509"/>
      <c r="T25" s="506"/>
    </row>
    <row r="26" spans="1:20" ht="37.5" customHeight="1">
      <c r="A26" s="520" t="s">
        <v>628</v>
      </c>
      <c r="B26" s="520"/>
      <c r="C26" s="521"/>
      <c r="D26" s="510">
        <v>20</v>
      </c>
      <c r="E26" s="429" t="s">
        <v>732</v>
      </c>
      <c r="F26" s="429"/>
      <c r="G26" s="509">
        <v>20</v>
      </c>
      <c r="H26" s="511" t="s">
        <v>382</v>
      </c>
      <c r="I26" s="429" t="s">
        <v>732</v>
      </c>
      <c r="J26" s="429"/>
      <c r="K26" s="509">
        <v>20</v>
      </c>
      <c r="L26" s="552" t="s">
        <v>382</v>
      </c>
      <c r="M26" s="429" t="s">
        <v>732</v>
      </c>
      <c r="N26" s="429"/>
      <c r="O26" s="509">
        <v>20</v>
      </c>
      <c r="P26" s="509" t="s">
        <v>382</v>
      </c>
      <c r="Q26" s="429" t="s">
        <v>732</v>
      </c>
      <c r="R26" s="429"/>
      <c r="S26" s="509">
        <v>20</v>
      </c>
      <c r="T26" s="506" t="s">
        <v>407</v>
      </c>
    </row>
    <row r="27" spans="1:20" ht="63" customHeight="1">
      <c r="A27" s="522" t="s">
        <v>303</v>
      </c>
      <c r="B27" s="522"/>
      <c r="C27" s="523"/>
      <c r="D27" s="510"/>
      <c r="E27" s="429"/>
      <c r="F27" s="429"/>
      <c r="G27" s="509"/>
      <c r="H27" s="511"/>
      <c r="I27" s="429"/>
      <c r="J27" s="429"/>
      <c r="K27" s="509"/>
      <c r="L27" s="552"/>
      <c r="M27" s="429"/>
      <c r="N27" s="429"/>
      <c r="O27" s="509"/>
      <c r="P27" s="509"/>
      <c r="Q27" s="429"/>
      <c r="R27" s="429"/>
      <c r="S27" s="509"/>
      <c r="T27" s="506"/>
    </row>
    <row r="28" spans="1:20" ht="54" customHeight="1">
      <c r="A28" s="522" t="s">
        <v>544</v>
      </c>
      <c r="B28" s="522"/>
      <c r="C28" s="523"/>
      <c r="D28" s="510"/>
      <c r="E28" s="429"/>
      <c r="F28" s="429"/>
      <c r="G28" s="509"/>
      <c r="H28" s="511"/>
      <c r="I28" s="429"/>
      <c r="J28" s="429"/>
      <c r="K28" s="509"/>
      <c r="L28" s="552"/>
      <c r="M28" s="429"/>
      <c r="N28" s="429"/>
      <c r="O28" s="509"/>
      <c r="P28" s="509"/>
      <c r="Q28" s="429"/>
      <c r="R28" s="429"/>
      <c r="S28" s="509"/>
      <c r="T28" s="506"/>
    </row>
    <row r="29" spans="1:20" ht="49.5" customHeight="1">
      <c r="A29" s="487" t="s">
        <v>203</v>
      </c>
      <c r="B29" s="449"/>
      <c r="C29" s="450"/>
      <c r="D29" s="230">
        <v>10</v>
      </c>
      <c r="E29" s="41" t="s">
        <v>58</v>
      </c>
      <c r="F29" s="7"/>
      <c r="G29" s="231">
        <v>10</v>
      </c>
      <c r="H29" s="233" t="s">
        <v>391</v>
      </c>
      <c r="I29" s="41" t="s">
        <v>58</v>
      </c>
      <c r="J29" s="7"/>
      <c r="K29" s="231">
        <v>10</v>
      </c>
      <c r="L29" s="283" t="s">
        <v>382</v>
      </c>
      <c r="M29" s="41" t="s">
        <v>58</v>
      </c>
      <c r="N29" s="7"/>
      <c r="O29" s="231">
        <v>10</v>
      </c>
      <c r="P29" s="231" t="s">
        <v>504</v>
      </c>
      <c r="Q29" s="41" t="s">
        <v>58</v>
      </c>
      <c r="R29" s="7"/>
      <c r="S29" s="231">
        <v>10</v>
      </c>
      <c r="T29" s="232" t="s">
        <v>418</v>
      </c>
    </row>
    <row r="30" spans="1:20" ht="24.75" customHeight="1">
      <c r="A30" s="451" t="s">
        <v>190</v>
      </c>
      <c r="B30" s="452"/>
      <c r="C30" s="453"/>
      <c r="D30" s="510">
        <v>20</v>
      </c>
      <c r="E30" s="439"/>
      <c r="F30" s="429" t="s">
        <v>732</v>
      </c>
      <c r="G30" s="509">
        <v>20</v>
      </c>
      <c r="H30" s="508" t="s">
        <v>389</v>
      </c>
      <c r="I30" s="439"/>
      <c r="J30" s="429" t="s">
        <v>732</v>
      </c>
      <c r="K30" s="509">
        <v>0</v>
      </c>
      <c r="L30" s="552" t="s">
        <v>378</v>
      </c>
      <c r="M30" s="439"/>
      <c r="N30" s="429" t="s">
        <v>732</v>
      </c>
      <c r="O30" s="509">
        <v>0</v>
      </c>
      <c r="P30" s="509" t="s">
        <v>378</v>
      </c>
      <c r="Q30" s="439"/>
      <c r="R30" s="429" t="s">
        <v>732</v>
      </c>
      <c r="S30" s="509">
        <v>20</v>
      </c>
      <c r="T30" s="506" t="s">
        <v>407</v>
      </c>
    </row>
    <row r="31" spans="1:20" ht="30" customHeight="1">
      <c r="A31" s="454" t="s">
        <v>728</v>
      </c>
      <c r="B31" s="455"/>
      <c r="C31" s="456"/>
      <c r="D31" s="510"/>
      <c r="E31" s="439"/>
      <c r="F31" s="429"/>
      <c r="G31" s="509"/>
      <c r="H31" s="508"/>
      <c r="I31" s="439"/>
      <c r="J31" s="429"/>
      <c r="K31" s="509"/>
      <c r="L31" s="552"/>
      <c r="M31" s="439"/>
      <c r="N31" s="429"/>
      <c r="O31" s="509"/>
      <c r="P31" s="509"/>
      <c r="Q31" s="439"/>
      <c r="R31" s="429"/>
      <c r="S31" s="509"/>
      <c r="T31" s="506"/>
    </row>
    <row r="32" spans="1:20" ht="36.75" customHeight="1">
      <c r="A32" s="454" t="s">
        <v>40</v>
      </c>
      <c r="B32" s="455"/>
      <c r="C32" s="456"/>
      <c r="D32" s="510"/>
      <c r="E32" s="439"/>
      <c r="F32" s="429"/>
      <c r="G32" s="509"/>
      <c r="H32" s="508"/>
      <c r="I32" s="439"/>
      <c r="J32" s="429"/>
      <c r="K32" s="509"/>
      <c r="L32" s="552"/>
      <c r="M32" s="439"/>
      <c r="N32" s="429"/>
      <c r="O32" s="509"/>
      <c r="P32" s="509"/>
      <c r="Q32" s="439"/>
      <c r="R32" s="429"/>
      <c r="S32" s="509"/>
      <c r="T32" s="506"/>
    </row>
    <row r="33" spans="1:20" ht="39.75" customHeight="1">
      <c r="A33" s="445" t="s">
        <v>729</v>
      </c>
      <c r="B33" s="446"/>
      <c r="C33" s="447"/>
      <c r="D33" s="510"/>
      <c r="E33" s="439"/>
      <c r="F33" s="429"/>
      <c r="G33" s="509"/>
      <c r="H33" s="508"/>
      <c r="I33" s="439"/>
      <c r="J33" s="429"/>
      <c r="K33" s="509"/>
      <c r="L33" s="552"/>
      <c r="M33" s="439"/>
      <c r="N33" s="429"/>
      <c r="O33" s="509"/>
      <c r="P33" s="509"/>
      <c r="Q33" s="439"/>
      <c r="R33" s="429"/>
      <c r="S33" s="509"/>
      <c r="T33" s="506"/>
    </row>
    <row r="34" spans="1:20" ht="78" customHeight="1">
      <c r="A34" s="524" t="s">
        <v>204</v>
      </c>
      <c r="B34" s="524"/>
      <c r="C34" s="525"/>
      <c r="D34" s="230">
        <v>10</v>
      </c>
      <c r="E34" s="41" t="s">
        <v>58</v>
      </c>
      <c r="F34" s="7"/>
      <c r="G34" s="231">
        <v>10</v>
      </c>
      <c r="H34" s="234" t="s">
        <v>392</v>
      </c>
      <c r="I34" s="41" t="s">
        <v>58</v>
      </c>
      <c r="J34" s="7"/>
      <c r="K34" s="231">
        <v>10</v>
      </c>
      <c r="L34" s="283" t="s">
        <v>382</v>
      </c>
      <c r="M34" s="41" t="s">
        <v>58</v>
      </c>
      <c r="N34" s="7"/>
      <c r="O34" s="231">
        <v>10</v>
      </c>
      <c r="P34" s="231" t="s">
        <v>382</v>
      </c>
      <c r="Q34" s="41" t="s">
        <v>58</v>
      </c>
      <c r="R34" s="7"/>
      <c r="S34" s="231">
        <v>10</v>
      </c>
      <c r="T34" s="232" t="s">
        <v>419</v>
      </c>
    </row>
    <row r="35" spans="1:20" s="8" customFormat="1" ht="54.75" customHeight="1">
      <c r="A35" s="524" t="s">
        <v>67</v>
      </c>
      <c r="B35" s="524"/>
      <c r="C35" s="525"/>
      <c r="D35" s="230">
        <v>10</v>
      </c>
      <c r="E35" s="41" t="s">
        <v>732</v>
      </c>
      <c r="F35" s="7"/>
      <c r="G35" s="231">
        <v>10</v>
      </c>
      <c r="H35" s="233" t="s">
        <v>389</v>
      </c>
      <c r="I35" s="41" t="s">
        <v>732</v>
      </c>
      <c r="J35" s="7"/>
      <c r="K35" s="231">
        <v>10</v>
      </c>
      <c r="L35" s="283" t="s">
        <v>382</v>
      </c>
      <c r="M35" s="41" t="s">
        <v>732</v>
      </c>
      <c r="N35" s="7"/>
      <c r="O35" s="231">
        <v>10</v>
      </c>
      <c r="P35" s="231" t="s">
        <v>382</v>
      </c>
      <c r="Q35" s="41" t="s">
        <v>732</v>
      </c>
      <c r="R35" s="7"/>
      <c r="S35" s="231">
        <v>10</v>
      </c>
      <c r="T35" s="232" t="s">
        <v>420</v>
      </c>
    </row>
    <row r="36" spans="1:20" ht="60.75" customHeight="1">
      <c r="A36" s="520" t="s">
        <v>68</v>
      </c>
      <c r="B36" s="520"/>
      <c r="C36" s="521"/>
      <c r="D36" s="510">
        <v>20</v>
      </c>
      <c r="E36" s="429"/>
      <c r="F36" s="429" t="s">
        <v>732</v>
      </c>
      <c r="G36" s="509">
        <v>20</v>
      </c>
      <c r="H36" s="511" t="s">
        <v>382</v>
      </c>
      <c r="I36" s="429"/>
      <c r="J36" s="429" t="s">
        <v>732</v>
      </c>
      <c r="K36" s="509">
        <v>20</v>
      </c>
      <c r="L36" s="552" t="s">
        <v>382</v>
      </c>
      <c r="M36" s="429"/>
      <c r="N36" s="429" t="s">
        <v>732</v>
      </c>
      <c r="O36" s="509">
        <v>20</v>
      </c>
      <c r="P36" s="509" t="s">
        <v>382</v>
      </c>
      <c r="Q36" s="429"/>
      <c r="R36" s="429" t="s">
        <v>732</v>
      </c>
      <c r="S36" s="509">
        <v>20</v>
      </c>
      <c r="T36" s="506" t="s">
        <v>407</v>
      </c>
    </row>
    <row r="37" spans="1:20" ht="40.5" customHeight="1">
      <c r="A37" s="522" t="s">
        <v>69</v>
      </c>
      <c r="B37" s="522"/>
      <c r="C37" s="523"/>
      <c r="D37" s="510"/>
      <c r="E37" s="429"/>
      <c r="F37" s="429"/>
      <c r="G37" s="509"/>
      <c r="H37" s="511"/>
      <c r="I37" s="429"/>
      <c r="J37" s="429"/>
      <c r="K37" s="509"/>
      <c r="L37" s="552"/>
      <c r="M37" s="429"/>
      <c r="N37" s="429"/>
      <c r="O37" s="509"/>
      <c r="P37" s="509"/>
      <c r="Q37" s="429"/>
      <c r="R37" s="429"/>
      <c r="S37" s="509"/>
      <c r="T37" s="506"/>
    </row>
    <row r="38" spans="1:20" ht="58.5" customHeight="1">
      <c r="A38" s="524" t="s">
        <v>70</v>
      </c>
      <c r="B38" s="524"/>
      <c r="C38" s="525"/>
      <c r="D38" s="510">
        <v>10</v>
      </c>
      <c r="E38" s="429" t="s">
        <v>732</v>
      </c>
      <c r="F38" s="429"/>
      <c r="G38" s="509">
        <v>10</v>
      </c>
      <c r="H38" s="508" t="s">
        <v>389</v>
      </c>
      <c r="I38" s="429" t="s">
        <v>732</v>
      </c>
      <c r="J38" s="429"/>
      <c r="K38" s="509">
        <v>10</v>
      </c>
      <c r="L38" s="552" t="s">
        <v>382</v>
      </c>
      <c r="M38" s="429" t="s">
        <v>732</v>
      </c>
      <c r="N38" s="429"/>
      <c r="O38" s="509">
        <v>10</v>
      </c>
      <c r="P38" s="509" t="s">
        <v>382</v>
      </c>
      <c r="Q38" s="429" t="s">
        <v>732</v>
      </c>
      <c r="R38" s="429"/>
      <c r="S38" s="509">
        <v>10</v>
      </c>
      <c r="T38" s="506" t="s">
        <v>407</v>
      </c>
    </row>
    <row r="39" spans="1:20" ht="27" customHeight="1">
      <c r="A39" s="522" t="s">
        <v>71</v>
      </c>
      <c r="B39" s="522"/>
      <c r="C39" s="523"/>
      <c r="D39" s="510"/>
      <c r="E39" s="429"/>
      <c r="F39" s="429"/>
      <c r="G39" s="509"/>
      <c r="H39" s="508"/>
      <c r="I39" s="429"/>
      <c r="J39" s="429"/>
      <c r="K39" s="509"/>
      <c r="L39" s="552"/>
      <c r="M39" s="429"/>
      <c r="N39" s="429"/>
      <c r="O39" s="509"/>
      <c r="P39" s="509"/>
      <c r="Q39" s="429"/>
      <c r="R39" s="429"/>
      <c r="S39" s="509"/>
      <c r="T39" s="506"/>
    </row>
    <row r="40" spans="1:20" ht="32.25" customHeight="1">
      <c r="A40" s="527" t="s">
        <v>72</v>
      </c>
      <c r="B40" s="527"/>
      <c r="C40" s="528"/>
      <c r="D40" s="510">
        <v>10</v>
      </c>
      <c r="E40" s="429" t="s">
        <v>732</v>
      </c>
      <c r="F40" s="429"/>
      <c r="G40" s="509">
        <v>10</v>
      </c>
      <c r="H40" s="508" t="s">
        <v>389</v>
      </c>
      <c r="I40" s="429" t="s">
        <v>732</v>
      </c>
      <c r="J40" s="429"/>
      <c r="K40" s="509">
        <v>10</v>
      </c>
      <c r="L40" s="552" t="s">
        <v>382</v>
      </c>
      <c r="M40" s="429" t="s">
        <v>732</v>
      </c>
      <c r="N40" s="429"/>
      <c r="O40" s="509">
        <v>10</v>
      </c>
      <c r="P40" s="509" t="s">
        <v>382</v>
      </c>
      <c r="Q40" s="429" t="s">
        <v>732</v>
      </c>
      <c r="R40" s="429"/>
      <c r="S40" s="509">
        <v>10</v>
      </c>
      <c r="T40" s="506" t="s">
        <v>407</v>
      </c>
    </row>
    <row r="41" spans="1:20" ht="71.25" customHeight="1">
      <c r="A41" s="526" t="s">
        <v>73</v>
      </c>
      <c r="B41" s="526"/>
      <c r="C41" s="464"/>
      <c r="D41" s="510"/>
      <c r="E41" s="429"/>
      <c r="F41" s="429"/>
      <c r="G41" s="509"/>
      <c r="H41" s="508"/>
      <c r="I41" s="429"/>
      <c r="J41" s="429"/>
      <c r="K41" s="509"/>
      <c r="L41" s="552"/>
      <c r="M41" s="429"/>
      <c r="N41" s="429"/>
      <c r="O41" s="509"/>
      <c r="P41" s="509"/>
      <c r="Q41" s="429"/>
      <c r="R41" s="429"/>
      <c r="S41" s="509"/>
      <c r="T41" s="506"/>
    </row>
    <row r="42" spans="1:20" ht="49.5" customHeight="1">
      <c r="A42" s="527" t="s">
        <v>205</v>
      </c>
      <c r="B42" s="527"/>
      <c r="C42" s="528"/>
      <c r="D42" s="510">
        <v>20</v>
      </c>
      <c r="E42" s="429" t="s">
        <v>732</v>
      </c>
      <c r="F42" s="429"/>
      <c r="G42" s="509">
        <v>20</v>
      </c>
      <c r="H42" s="508" t="s">
        <v>389</v>
      </c>
      <c r="I42" s="429" t="s">
        <v>732</v>
      </c>
      <c r="J42" s="429"/>
      <c r="K42" s="509">
        <v>20</v>
      </c>
      <c r="L42" s="552" t="s">
        <v>382</v>
      </c>
      <c r="M42" s="429" t="s">
        <v>732</v>
      </c>
      <c r="N42" s="429"/>
      <c r="O42" s="509">
        <v>20</v>
      </c>
      <c r="P42" s="509" t="s">
        <v>382</v>
      </c>
      <c r="Q42" s="429" t="s">
        <v>732</v>
      </c>
      <c r="R42" s="429"/>
      <c r="S42" s="509">
        <v>20</v>
      </c>
      <c r="T42" s="506" t="s">
        <v>407</v>
      </c>
    </row>
    <row r="43" spans="1:20" ht="43.5" customHeight="1">
      <c r="A43" s="526" t="s">
        <v>277</v>
      </c>
      <c r="B43" s="526"/>
      <c r="C43" s="464"/>
      <c r="D43" s="510"/>
      <c r="E43" s="429"/>
      <c r="F43" s="429"/>
      <c r="G43" s="509"/>
      <c r="H43" s="508"/>
      <c r="I43" s="429"/>
      <c r="J43" s="429"/>
      <c r="K43" s="509"/>
      <c r="L43" s="552"/>
      <c r="M43" s="429"/>
      <c r="N43" s="429"/>
      <c r="O43" s="509"/>
      <c r="P43" s="509"/>
      <c r="Q43" s="429"/>
      <c r="R43" s="429"/>
      <c r="S43" s="509"/>
      <c r="T43" s="506"/>
    </row>
    <row r="44" spans="1:20" ht="42.75" customHeight="1">
      <c r="A44" s="527" t="s">
        <v>278</v>
      </c>
      <c r="B44" s="527"/>
      <c r="C44" s="528"/>
      <c r="D44" s="510">
        <v>10</v>
      </c>
      <c r="E44" s="429" t="s">
        <v>732</v>
      </c>
      <c r="F44" s="429"/>
      <c r="G44" s="509">
        <v>10</v>
      </c>
      <c r="H44" s="508" t="s">
        <v>389</v>
      </c>
      <c r="I44" s="429" t="s">
        <v>732</v>
      </c>
      <c r="J44" s="429"/>
      <c r="K44" s="509">
        <v>10</v>
      </c>
      <c r="L44" s="552" t="s">
        <v>378</v>
      </c>
      <c r="M44" s="429" t="s">
        <v>732</v>
      </c>
      <c r="N44" s="429"/>
      <c r="O44" s="509">
        <v>10</v>
      </c>
      <c r="P44" s="509" t="s">
        <v>514</v>
      </c>
      <c r="Q44" s="429" t="s">
        <v>732</v>
      </c>
      <c r="R44" s="429"/>
      <c r="S44" s="509">
        <v>10</v>
      </c>
      <c r="T44" s="506" t="s">
        <v>407</v>
      </c>
    </row>
    <row r="45" spans="1:20" ht="66" customHeight="1">
      <c r="A45" s="464" t="s">
        <v>279</v>
      </c>
      <c r="B45" s="488"/>
      <c r="C45" s="488"/>
      <c r="D45" s="510"/>
      <c r="E45" s="429"/>
      <c r="F45" s="429"/>
      <c r="G45" s="509"/>
      <c r="H45" s="508"/>
      <c r="I45" s="429"/>
      <c r="J45" s="429"/>
      <c r="K45" s="509"/>
      <c r="L45" s="552"/>
      <c r="M45" s="429"/>
      <c r="N45" s="429"/>
      <c r="O45" s="509"/>
      <c r="P45" s="509"/>
      <c r="Q45" s="429"/>
      <c r="R45" s="429"/>
      <c r="S45" s="509"/>
      <c r="T45" s="506"/>
    </row>
    <row r="46" spans="1:20" ht="61.5" customHeight="1">
      <c r="A46" s="520" t="s">
        <v>629</v>
      </c>
      <c r="B46" s="520"/>
      <c r="C46" s="521"/>
      <c r="D46" s="230">
        <v>10</v>
      </c>
      <c r="E46" s="7" t="s">
        <v>732</v>
      </c>
      <c r="F46" s="7"/>
      <c r="G46" s="231">
        <v>10</v>
      </c>
      <c r="H46" s="233" t="s">
        <v>389</v>
      </c>
      <c r="I46" s="7" t="s">
        <v>732</v>
      </c>
      <c r="J46" s="7"/>
      <c r="K46" s="231">
        <v>10</v>
      </c>
      <c r="L46" s="283" t="s">
        <v>382</v>
      </c>
      <c r="M46" s="7" t="s">
        <v>732</v>
      </c>
      <c r="N46" s="7"/>
      <c r="O46" s="231">
        <v>10</v>
      </c>
      <c r="P46" s="231" t="s">
        <v>382</v>
      </c>
      <c r="Q46" s="7" t="s">
        <v>732</v>
      </c>
      <c r="R46" s="7"/>
      <c r="S46" s="231">
        <v>10</v>
      </c>
      <c r="T46" s="232" t="s">
        <v>407</v>
      </c>
    </row>
    <row r="47" spans="1:20" ht="54.75" customHeight="1" thickBot="1">
      <c r="A47" s="529" t="s">
        <v>206</v>
      </c>
      <c r="B47" s="529"/>
      <c r="C47" s="530"/>
      <c r="D47" s="230">
        <v>10</v>
      </c>
      <c r="E47" s="7" t="s">
        <v>732</v>
      </c>
      <c r="F47" s="7"/>
      <c r="G47" s="231">
        <v>10</v>
      </c>
      <c r="H47" s="233" t="s">
        <v>389</v>
      </c>
      <c r="I47" s="7" t="s">
        <v>732</v>
      </c>
      <c r="J47" s="7"/>
      <c r="K47" s="231">
        <v>10</v>
      </c>
      <c r="L47" s="283" t="s">
        <v>90</v>
      </c>
      <c r="M47" s="7" t="s">
        <v>732</v>
      </c>
      <c r="N47" s="7"/>
      <c r="O47" s="231">
        <v>10</v>
      </c>
      <c r="P47" s="231" t="s">
        <v>382</v>
      </c>
      <c r="Q47" s="7" t="s">
        <v>732</v>
      </c>
      <c r="R47" s="7"/>
      <c r="S47" s="231">
        <v>10</v>
      </c>
      <c r="T47" s="232" t="s">
        <v>407</v>
      </c>
    </row>
    <row r="48" spans="1:20" ht="30" customHeight="1" thickBot="1">
      <c r="A48" s="514" t="s">
        <v>630</v>
      </c>
      <c r="B48" s="515"/>
      <c r="C48" s="515"/>
      <c r="D48" s="510">
        <v>20</v>
      </c>
      <c r="E48" s="429" t="s">
        <v>732</v>
      </c>
      <c r="F48" s="429"/>
      <c r="G48" s="509">
        <v>20</v>
      </c>
      <c r="H48" s="511" t="s">
        <v>382</v>
      </c>
      <c r="I48" s="429" t="s">
        <v>732</v>
      </c>
      <c r="J48" s="429"/>
      <c r="K48" s="509">
        <v>20</v>
      </c>
      <c r="L48" s="552" t="s">
        <v>382</v>
      </c>
      <c r="M48" s="429" t="s">
        <v>732</v>
      </c>
      <c r="N48" s="429"/>
      <c r="O48" s="509">
        <v>20</v>
      </c>
      <c r="P48" s="509" t="s">
        <v>382</v>
      </c>
      <c r="Q48" s="429" t="s">
        <v>732</v>
      </c>
      <c r="R48" s="429"/>
      <c r="S48" s="509">
        <v>20</v>
      </c>
      <c r="T48" s="506" t="s">
        <v>407</v>
      </c>
    </row>
    <row r="49" spans="1:20" ht="72" customHeight="1" thickBot="1">
      <c r="A49" s="512" t="s">
        <v>715</v>
      </c>
      <c r="B49" s="513"/>
      <c r="C49" s="513"/>
      <c r="D49" s="510"/>
      <c r="E49" s="429"/>
      <c r="F49" s="429"/>
      <c r="G49" s="509"/>
      <c r="H49" s="511"/>
      <c r="I49" s="429"/>
      <c r="J49" s="429"/>
      <c r="K49" s="509"/>
      <c r="L49" s="552"/>
      <c r="M49" s="429"/>
      <c r="N49" s="429"/>
      <c r="O49" s="509"/>
      <c r="P49" s="509"/>
      <c r="Q49" s="429"/>
      <c r="R49" s="429"/>
      <c r="S49" s="509"/>
      <c r="T49" s="506"/>
    </row>
    <row r="50" spans="1:20" s="17" customFormat="1" ht="60" customHeight="1" thickBot="1">
      <c r="A50" s="516" t="s">
        <v>730</v>
      </c>
      <c r="B50" s="516"/>
      <c r="C50" s="517"/>
      <c r="D50" s="235">
        <f>SUM(D9:D49)</f>
        <v>400</v>
      </c>
      <c r="E50" s="44"/>
      <c r="F50" s="44"/>
      <c r="G50" s="235">
        <f>SUM(G9:G49)</f>
        <v>400</v>
      </c>
      <c r="H50" s="236"/>
      <c r="I50" s="44"/>
      <c r="J50" s="44"/>
      <c r="K50" s="235">
        <f>SUM(K9:K49)</f>
        <v>350</v>
      </c>
      <c r="L50" s="284"/>
      <c r="M50" s="44"/>
      <c r="N50" s="44"/>
      <c r="O50" s="235">
        <f>SUM(O9:O49)</f>
        <v>380</v>
      </c>
      <c r="P50" s="285"/>
      <c r="Q50" s="44"/>
      <c r="R50" s="44"/>
      <c r="S50" s="235">
        <f>SUM(S9:S49)</f>
        <v>400</v>
      </c>
      <c r="T50" s="58"/>
    </row>
    <row r="51" spans="1:8" ht="30.75" customHeight="1">
      <c r="A51" s="738" t="s">
        <v>631</v>
      </c>
      <c r="B51" s="739"/>
      <c r="C51" s="739"/>
      <c r="D51" s="739"/>
      <c r="E51" s="739"/>
      <c r="F51" s="739"/>
      <c r="G51" s="739"/>
      <c r="H51" s="740"/>
    </row>
    <row r="52" spans="1:8" ht="85.5" customHeight="1">
      <c r="A52" s="741" t="s">
        <v>41</v>
      </c>
      <c r="B52" s="742"/>
      <c r="C52" s="742"/>
      <c r="D52" s="742"/>
      <c r="E52" s="742"/>
      <c r="F52" s="742"/>
      <c r="G52" s="742"/>
      <c r="H52" s="743"/>
    </row>
    <row r="53" spans="2:5" ht="60.75" customHeight="1">
      <c r="B53" s="243" t="s">
        <v>284</v>
      </c>
      <c r="C53" s="243"/>
      <c r="D53" s="243"/>
      <c r="E53" s="243"/>
    </row>
  </sheetData>
  <sheetProtection/>
  <mergeCells count="281">
    <mergeCell ref="A51:H51"/>
    <mergeCell ref="A52:H52"/>
    <mergeCell ref="K13:K14"/>
    <mergeCell ref="O13:O14"/>
    <mergeCell ref="S13:S14"/>
    <mergeCell ref="L13:L14"/>
    <mergeCell ref="S48:S49"/>
    <mergeCell ref="T48:T49"/>
    <mergeCell ref="H13:H14"/>
    <mergeCell ref="P13:P14"/>
    <mergeCell ref="Q42:Q43"/>
    <mergeCell ref="R42:R43"/>
    <mergeCell ref="S42:S43"/>
    <mergeCell ref="T42:T43"/>
    <mergeCell ref="Q40:Q41"/>
    <mergeCell ref="R40:R41"/>
    <mergeCell ref="Q48:Q49"/>
    <mergeCell ref="R48:R49"/>
    <mergeCell ref="Q38:Q39"/>
    <mergeCell ref="R38:R39"/>
    <mergeCell ref="S38:S39"/>
    <mergeCell ref="T38:T39"/>
    <mergeCell ref="Q44:Q45"/>
    <mergeCell ref="R44:R45"/>
    <mergeCell ref="S44:S45"/>
    <mergeCell ref="T44:T45"/>
    <mergeCell ref="S40:S41"/>
    <mergeCell ref="T40:T41"/>
    <mergeCell ref="Q30:Q33"/>
    <mergeCell ref="R30:R33"/>
    <mergeCell ref="S30:S33"/>
    <mergeCell ref="T30:T33"/>
    <mergeCell ref="Q36:Q37"/>
    <mergeCell ref="R36:R37"/>
    <mergeCell ref="S36:S37"/>
    <mergeCell ref="T36:T37"/>
    <mergeCell ref="Q26:Q28"/>
    <mergeCell ref="R26:R28"/>
    <mergeCell ref="S26:S28"/>
    <mergeCell ref="T26:T28"/>
    <mergeCell ref="Q24:Q25"/>
    <mergeCell ref="R24:R25"/>
    <mergeCell ref="S15:S18"/>
    <mergeCell ref="T15:T18"/>
    <mergeCell ref="Q21:Q22"/>
    <mergeCell ref="R21:R22"/>
    <mergeCell ref="S21:S22"/>
    <mergeCell ref="T21:T22"/>
    <mergeCell ref="S24:S25"/>
    <mergeCell ref="T24:T25"/>
    <mergeCell ref="Q9:Q12"/>
    <mergeCell ref="R9:R12"/>
    <mergeCell ref="Q15:Q18"/>
    <mergeCell ref="R15:R18"/>
    <mergeCell ref="M48:M49"/>
    <mergeCell ref="N48:N49"/>
    <mergeCell ref="O48:O49"/>
    <mergeCell ref="P48:P49"/>
    <mergeCell ref="M44:M45"/>
    <mergeCell ref="N44:N45"/>
    <mergeCell ref="O44:O45"/>
    <mergeCell ref="P44:P45"/>
    <mergeCell ref="M42:M43"/>
    <mergeCell ref="N42:N43"/>
    <mergeCell ref="O42:O43"/>
    <mergeCell ref="P42:P43"/>
    <mergeCell ref="M40:M41"/>
    <mergeCell ref="N40:N41"/>
    <mergeCell ref="O40:O41"/>
    <mergeCell ref="P40:P41"/>
    <mergeCell ref="M38:M39"/>
    <mergeCell ref="N38:N39"/>
    <mergeCell ref="O38:O39"/>
    <mergeCell ref="P38:P39"/>
    <mergeCell ref="M36:M37"/>
    <mergeCell ref="N36:N37"/>
    <mergeCell ref="O36:O37"/>
    <mergeCell ref="P36:P37"/>
    <mergeCell ref="M30:M33"/>
    <mergeCell ref="N30:N33"/>
    <mergeCell ref="O30:O33"/>
    <mergeCell ref="P30:P33"/>
    <mergeCell ref="M26:M28"/>
    <mergeCell ref="N26:N28"/>
    <mergeCell ref="O26:O28"/>
    <mergeCell ref="P26:P28"/>
    <mergeCell ref="M24:M25"/>
    <mergeCell ref="N24:N25"/>
    <mergeCell ref="O15:O18"/>
    <mergeCell ref="P15:P18"/>
    <mergeCell ref="M21:M22"/>
    <mergeCell ref="N21:N22"/>
    <mergeCell ref="O21:O22"/>
    <mergeCell ref="P21:P22"/>
    <mergeCell ref="O24:O25"/>
    <mergeCell ref="P24:P25"/>
    <mergeCell ref="M9:M12"/>
    <mergeCell ref="N9:N12"/>
    <mergeCell ref="M15:M18"/>
    <mergeCell ref="N15:N18"/>
    <mergeCell ref="I48:I49"/>
    <mergeCell ref="J48:J49"/>
    <mergeCell ref="K48:K49"/>
    <mergeCell ref="L48:L49"/>
    <mergeCell ref="I44:I45"/>
    <mergeCell ref="J44:J45"/>
    <mergeCell ref="K44:K45"/>
    <mergeCell ref="L44:L45"/>
    <mergeCell ref="I42:I43"/>
    <mergeCell ref="J42:J43"/>
    <mergeCell ref="K42:K43"/>
    <mergeCell ref="L42:L43"/>
    <mergeCell ref="I40:I41"/>
    <mergeCell ref="J40:J41"/>
    <mergeCell ref="K40:K41"/>
    <mergeCell ref="L40:L41"/>
    <mergeCell ref="I38:I39"/>
    <mergeCell ref="J38:J39"/>
    <mergeCell ref="K38:K39"/>
    <mergeCell ref="L38:L39"/>
    <mergeCell ref="I36:I37"/>
    <mergeCell ref="J36:J37"/>
    <mergeCell ref="K36:K37"/>
    <mergeCell ref="L36:L37"/>
    <mergeCell ref="I30:I33"/>
    <mergeCell ref="J30:J33"/>
    <mergeCell ref="K30:K33"/>
    <mergeCell ref="L30:L33"/>
    <mergeCell ref="I26:I28"/>
    <mergeCell ref="J26:J28"/>
    <mergeCell ref="K26:K28"/>
    <mergeCell ref="L26:L28"/>
    <mergeCell ref="K21:K22"/>
    <mergeCell ref="L21:L22"/>
    <mergeCell ref="I24:I25"/>
    <mergeCell ref="J24:J25"/>
    <mergeCell ref="K24:K25"/>
    <mergeCell ref="L24:L25"/>
    <mergeCell ref="S7:S8"/>
    <mergeCell ref="T7:T8"/>
    <mergeCell ref="I9:I12"/>
    <mergeCell ref="J9:J12"/>
    <mergeCell ref="K9:K12"/>
    <mergeCell ref="L9:L12"/>
    <mergeCell ref="O9:O12"/>
    <mergeCell ref="P9:P12"/>
    <mergeCell ref="S9:S12"/>
    <mergeCell ref="T9:T12"/>
    <mergeCell ref="I6:L6"/>
    <mergeCell ref="M6:P6"/>
    <mergeCell ref="Q6:T6"/>
    <mergeCell ref="I7:J7"/>
    <mergeCell ref="K7:K8"/>
    <mergeCell ref="L7:L8"/>
    <mergeCell ref="M7:N7"/>
    <mergeCell ref="O7:O8"/>
    <mergeCell ref="P7:P8"/>
    <mergeCell ref="Q7:R7"/>
    <mergeCell ref="A1:G1"/>
    <mergeCell ref="A3:G3"/>
    <mergeCell ref="A4:G4"/>
    <mergeCell ref="A6:D6"/>
    <mergeCell ref="A2:H2"/>
    <mergeCell ref="A9:C9"/>
    <mergeCell ref="A10:C10"/>
    <mergeCell ref="G7:G8"/>
    <mergeCell ref="A7:C8"/>
    <mergeCell ref="E7:F7"/>
    <mergeCell ref="E9:E12"/>
    <mergeCell ref="F9:F12"/>
    <mergeCell ref="G9:G12"/>
    <mergeCell ref="D7:D8"/>
    <mergeCell ref="D9:D12"/>
    <mergeCell ref="A11:C11"/>
    <mergeCell ref="A18:C18"/>
    <mergeCell ref="A19:C19"/>
    <mergeCell ref="A13:C13"/>
    <mergeCell ref="A14:C14"/>
    <mergeCell ref="A15:C15"/>
    <mergeCell ref="A17:C17"/>
    <mergeCell ref="A16:C16"/>
    <mergeCell ref="A12:C12"/>
    <mergeCell ref="D13:D14"/>
    <mergeCell ref="D15:D18"/>
    <mergeCell ref="A31:C31"/>
    <mergeCell ref="A20:C20"/>
    <mergeCell ref="A21:C21"/>
    <mergeCell ref="A28:C28"/>
    <mergeCell ref="D21:D22"/>
    <mergeCell ref="D24:D25"/>
    <mergeCell ref="D26:D28"/>
    <mergeCell ref="A47:C47"/>
    <mergeCell ref="A35:C35"/>
    <mergeCell ref="A22:C22"/>
    <mergeCell ref="A23:C23"/>
    <mergeCell ref="A24:C24"/>
    <mergeCell ref="A29:C29"/>
    <mergeCell ref="A30:C30"/>
    <mergeCell ref="A25:C25"/>
    <mergeCell ref="A26:C26"/>
    <mergeCell ref="A27:C27"/>
    <mergeCell ref="A32:C32"/>
    <mergeCell ref="A33:C33"/>
    <mergeCell ref="A34:C34"/>
    <mergeCell ref="A39:C39"/>
    <mergeCell ref="D36:D37"/>
    <mergeCell ref="A46:C46"/>
    <mergeCell ref="D38:D39"/>
    <mergeCell ref="A36:C36"/>
    <mergeCell ref="A37:C37"/>
    <mergeCell ref="D40:D41"/>
    <mergeCell ref="D42:D43"/>
    <mergeCell ref="A38:C38"/>
    <mergeCell ref="A45:C45"/>
    <mergeCell ref="A43:C43"/>
    <mergeCell ref="D30:D33"/>
    <mergeCell ref="E15:E18"/>
    <mergeCell ref="F15:F18"/>
    <mergeCell ref="G15:G18"/>
    <mergeCell ref="F26:F28"/>
    <mergeCell ref="F21:F22"/>
    <mergeCell ref="G21:G22"/>
    <mergeCell ref="E24:E25"/>
    <mergeCell ref="F24:F25"/>
    <mergeCell ref="G24:G25"/>
    <mergeCell ref="E6:H6"/>
    <mergeCell ref="H38:H39"/>
    <mergeCell ref="H40:H41"/>
    <mergeCell ref="F36:F37"/>
    <mergeCell ref="G36:G37"/>
    <mergeCell ref="E30:E33"/>
    <mergeCell ref="F30:F33"/>
    <mergeCell ref="H7:H8"/>
    <mergeCell ref="G40:G41"/>
    <mergeCell ref="G13:G14"/>
    <mergeCell ref="H42:H43"/>
    <mergeCell ref="E42:E43"/>
    <mergeCell ref="F42:F43"/>
    <mergeCell ref="E21:E22"/>
    <mergeCell ref="H44:H45"/>
    <mergeCell ref="E44:E45"/>
    <mergeCell ref="F44:F45"/>
    <mergeCell ref="G44:G45"/>
    <mergeCell ref="H48:H49"/>
    <mergeCell ref="E48:E49"/>
    <mergeCell ref="D48:D49"/>
    <mergeCell ref="A49:C49"/>
    <mergeCell ref="F48:F49"/>
    <mergeCell ref="G48:G49"/>
    <mergeCell ref="A48:C48"/>
    <mergeCell ref="A50:C50"/>
    <mergeCell ref="B53:E53"/>
    <mergeCell ref="G42:G43"/>
    <mergeCell ref="E38:E39"/>
    <mergeCell ref="D44:D45"/>
    <mergeCell ref="F38:F39"/>
    <mergeCell ref="G38:G39"/>
    <mergeCell ref="A40:C40"/>
    <mergeCell ref="A41:C41"/>
    <mergeCell ref="A44:C44"/>
    <mergeCell ref="A42:C42"/>
    <mergeCell ref="T13:T14"/>
    <mergeCell ref="H9:H12"/>
    <mergeCell ref="H15:H18"/>
    <mergeCell ref="H21:H22"/>
    <mergeCell ref="I15:I18"/>
    <mergeCell ref="J15:J18"/>
    <mergeCell ref="K15:K18"/>
    <mergeCell ref="L15:L18"/>
    <mergeCell ref="I21:I22"/>
    <mergeCell ref="J21:J22"/>
    <mergeCell ref="E40:E41"/>
    <mergeCell ref="F40:F41"/>
    <mergeCell ref="H24:H25"/>
    <mergeCell ref="E36:E37"/>
    <mergeCell ref="G30:G33"/>
    <mergeCell ref="E26:E28"/>
    <mergeCell ref="G26:G28"/>
    <mergeCell ref="H26:H28"/>
    <mergeCell ref="H30:H33"/>
    <mergeCell ref="H36:H37"/>
  </mergeCells>
  <printOptions/>
  <pageMargins left="0.75" right="0.75" top="1" bottom="1" header="0" footer="0"/>
  <pageSetup horizontalDpi="300" verticalDpi="300" orientation="portrait" scale="75" r:id="rId1"/>
</worksheet>
</file>

<file path=xl/worksheets/sheet14.xml><?xml version="1.0" encoding="utf-8"?>
<worksheet xmlns="http://schemas.openxmlformats.org/spreadsheetml/2006/main" xmlns:r="http://schemas.openxmlformats.org/officeDocument/2006/relationships">
  <sheetPr>
    <tabColor indexed="13"/>
  </sheetPr>
  <dimension ref="A1:T50"/>
  <sheetViews>
    <sheetView view="pageBreakPreview" zoomScale="85" zoomScaleNormal="70" zoomScaleSheetLayoutView="85" zoomScalePageLayoutView="0" workbookViewId="0" topLeftCell="A1">
      <selection activeCell="E6" sqref="E6:H6"/>
    </sheetView>
  </sheetViews>
  <sheetFormatPr defaultColWidth="11.421875" defaultRowHeight="12.75"/>
  <cols>
    <col min="1" max="1" width="11.421875" style="9" customWidth="1"/>
    <col min="2" max="2" width="28.421875" style="9" customWidth="1"/>
    <col min="3" max="3" width="12.421875" style="9" customWidth="1"/>
    <col min="4" max="4" width="11.421875" style="17" customWidth="1"/>
    <col min="5" max="5" width="5.00390625" style="11" customWidth="1"/>
    <col min="6" max="6" width="5.140625" style="11" customWidth="1"/>
    <col min="7" max="7" width="7.421875" style="24" customWidth="1"/>
    <col min="8" max="8" width="24.421875" style="11" customWidth="1"/>
    <col min="9" max="9" width="5.421875" style="9" customWidth="1"/>
    <col min="10" max="10" width="5.7109375" style="9" customWidth="1"/>
    <col min="11" max="11" width="9.7109375" style="9" customWidth="1"/>
    <col min="12" max="12" width="11.421875" style="9" customWidth="1"/>
    <col min="13" max="13" width="5.00390625" style="9" customWidth="1"/>
    <col min="14" max="14" width="4.7109375" style="9" customWidth="1"/>
    <col min="15" max="15" width="11.421875" style="11" customWidth="1"/>
    <col min="16" max="16" width="20.8515625" style="9" customWidth="1"/>
    <col min="17" max="17" width="5.00390625" style="9" customWidth="1"/>
    <col min="18" max="18" width="4.8515625" style="9" customWidth="1"/>
    <col min="19" max="19" width="9.140625" style="11" customWidth="1"/>
    <col min="20" max="20" width="16.421875" style="9" customWidth="1"/>
    <col min="21" max="16384" width="11.421875" style="9" customWidth="1"/>
  </cols>
  <sheetData>
    <row r="1" spans="1:8" ht="44.25" customHeight="1" thickBot="1">
      <c r="A1" s="543" t="s">
        <v>31</v>
      </c>
      <c r="B1" s="544"/>
      <c r="C1" s="544"/>
      <c r="D1" s="544"/>
      <c r="E1" s="544"/>
      <c r="F1" s="544"/>
      <c r="G1" s="544"/>
      <c r="H1" s="583"/>
    </row>
    <row r="2" spans="1:8" ht="20.25" customHeight="1" thickBot="1">
      <c r="A2" s="744" t="s">
        <v>304</v>
      </c>
      <c r="B2" s="745"/>
      <c r="C2" s="745"/>
      <c r="D2" s="745"/>
      <c r="E2" s="745"/>
      <c r="F2" s="745"/>
      <c r="G2" s="745"/>
      <c r="H2" s="746"/>
    </row>
    <row r="3" spans="1:8" ht="22.5" customHeight="1">
      <c r="A3" s="545" t="s">
        <v>709</v>
      </c>
      <c r="B3" s="475"/>
      <c r="C3" s="475"/>
      <c r="D3" s="475"/>
      <c r="E3" s="475"/>
      <c r="F3" s="475"/>
      <c r="G3" s="475"/>
      <c r="H3" s="584"/>
    </row>
    <row r="4" spans="1:8" ht="22.5" customHeight="1">
      <c r="A4" s="545" t="s">
        <v>573</v>
      </c>
      <c r="B4" s="475"/>
      <c r="C4" s="475"/>
      <c r="D4" s="475"/>
      <c r="E4" s="475"/>
      <c r="F4" s="475"/>
      <c r="G4" s="475"/>
      <c r="H4" s="584"/>
    </row>
    <row r="5" spans="1:8" ht="13.5" thickBot="1">
      <c r="A5" s="60"/>
      <c r="B5" s="61"/>
      <c r="C5" s="61"/>
      <c r="D5" s="62"/>
      <c r="E5" s="63"/>
      <c r="F5" s="63"/>
      <c r="G5" s="64"/>
      <c r="H5" s="65"/>
    </row>
    <row r="6" spans="1:20" ht="36.75" customHeight="1">
      <c r="A6" s="476" t="s">
        <v>56</v>
      </c>
      <c r="B6" s="477"/>
      <c r="C6" s="477"/>
      <c r="D6" s="477"/>
      <c r="E6" s="518" t="s">
        <v>367</v>
      </c>
      <c r="F6" s="518"/>
      <c r="G6" s="518"/>
      <c r="H6" s="519"/>
      <c r="I6" s="589" t="s">
        <v>38</v>
      </c>
      <c r="J6" s="589"/>
      <c r="K6" s="589"/>
      <c r="L6" s="590"/>
      <c r="M6" s="548" t="s">
        <v>368</v>
      </c>
      <c r="N6" s="548"/>
      <c r="O6" s="548"/>
      <c r="P6" s="549"/>
      <c r="Q6" s="550" t="s">
        <v>369</v>
      </c>
      <c r="R6" s="550"/>
      <c r="S6" s="550"/>
      <c r="T6" s="551"/>
    </row>
    <row r="7" spans="1:20" ht="20.25" customHeight="1">
      <c r="A7" s="66" t="s">
        <v>281</v>
      </c>
      <c r="B7" s="579" t="s">
        <v>710</v>
      </c>
      <c r="C7" s="579"/>
      <c r="D7" s="579"/>
      <c r="E7" s="480" t="s">
        <v>711</v>
      </c>
      <c r="F7" s="480"/>
      <c r="G7" s="471" t="s">
        <v>703</v>
      </c>
      <c r="H7" s="587" t="s">
        <v>712</v>
      </c>
      <c r="I7" s="480" t="s">
        <v>711</v>
      </c>
      <c r="J7" s="480"/>
      <c r="K7" s="540" t="s">
        <v>703</v>
      </c>
      <c r="L7" s="587" t="s">
        <v>712</v>
      </c>
      <c r="M7" s="480" t="s">
        <v>711</v>
      </c>
      <c r="N7" s="480"/>
      <c r="O7" s="540" t="s">
        <v>703</v>
      </c>
      <c r="P7" s="587" t="s">
        <v>712</v>
      </c>
      <c r="Q7" s="480" t="s">
        <v>711</v>
      </c>
      <c r="R7" s="480"/>
      <c r="S7" s="540" t="s">
        <v>703</v>
      </c>
      <c r="T7" s="591" t="s">
        <v>712</v>
      </c>
    </row>
    <row r="8" spans="1:20" ht="36.75" customHeight="1">
      <c r="A8" s="580" t="s">
        <v>725</v>
      </c>
      <c r="B8" s="581"/>
      <c r="C8" s="582"/>
      <c r="D8" s="31" t="s">
        <v>694</v>
      </c>
      <c r="E8" s="22" t="s">
        <v>721</v>
      </c>
      <c r="F8" s="22" t="s">
        <v>722</v>
      </c>
      <c r="G8" s="471"/>
      <c r="H8" s="587"/>
      <c r="I8" s="22" t="s">
        <v>721</v>
      </c>
      <c r="J8" s="22" t="s">
        <v>722</v>
      </c>
      <c r="K8" s="540"/>
      <c r="L8" s="587"/>
      <c r="M8" s="22" t="s">
        <v>721</v>
      </c>
      <c r="N8" s="22" t="s">
        <v>722</v>
      </c>
      <c r="O8" s="540"/>
      <c r="P8" s="587"/>
      <c r="Q8" s="22" t="s">
        <v>721</v>
      </c>
      <c r="R8" s="22" t="s">
        <v>722</v>
      </c>
      <c r="S8" s="540"/>
      <c r="T8" s="591"/>
    </row>
    <row r="9" spans="1:20" ht="59.25" customHeight="1">
      <c r="A9" s="535" t="s">
        <v>433</v>
      </c>
      <c r="B9" s="585"/>
      <c r="C9" s="586"/>
      <c r="D9" s="576">
        <v>100</v>
      </c>
      <c r="E9" s="563" t="s">
        <v>732</v>
      </c>
      <c r="F9" s="563"/>
      <c r="G9" s="576">
        <v>15</v>
      </c>
      <c r="H9" s="554" t="s">
        <v>393</v>
      </c>
      <c r="I9" s="563" t="s">
        <v>732</v>
      </c>
      <c r="J9" s="563"/>
      <c r="K9" s="592">
        <v>100</v>
      </c>
      <c r="L9" s="595" t="s">
        <v>76</v>
      </c>
      <c r="M9" s="608" t="s">
        <v>732</v>
      </c>
      <c r="N9" s="608"/>
      <c r="O9" s="592">
        <v>100</v>
      </c>
      <c r="P9" s="598" t="s">
        <v>515</v>
      </c>
      <c r="Q9" s="615" t="s">
        <v>732</v>
      </c>
      <c r="R9" s="615"/>
      <c r="S9" s="592">
        <v>15</v>
      </c>
      <c r="T9" s="599" t="s">
        <v>421</v>
      </c>
    </row>
    <row r="10" spans="1:20" ht="32.25" customHeight="1">
      <c r="A10" s="450" t="s">
        <v>632</v>
      </c>
      <c r="B10" s="560"/>
      <c r="C10" s="217" t="s">
        <v>633</v>
      </c>
      <c r="D10" s="577"/>
      <c r="E10" s="564"/>
      <c r="F10" s="564"/>
      <c r="G10" s="577"/>
      <c r="H10" s="562"/>
      <c r="I10" s="564"/>
      <c r="J10" s="564"/>
      <c r="K10" s="593"/>
      <c r="L10" s="596"/>
      <c r="M10" s="609"/>
      <c r="N10" s="609"/>
      <c r="O10" s="593"/>
      <c r="P10" s="593"/>
      <c r="Q10" s="564"/>
      <c r="R10" s="564"/>
      <c r="S10" s="593"/>
      <c r="T10" s="600"/>
    </row>
    <row r="11" spans="1:20" ht="35.25" customHeight="1">
      <c r="A11" s="450" t="s">
        <v>634</v>
      </c>
      <c r="B11" s="560"/>
      <c r="C11" s="217" t="s">
        <v>635</v>
      </c>
      <c r="D11" s="577"/>
      <c r="E11" s="564"/>
      <c r="F11" s="564"/>
      <c r="G11" s="577"/>
      <c r="H11" s="562"/>
      <c r="I11" s="564"/>
      <c r="J11" s="564"/>
      <c r="K11" s="593"/>
      <c r="L11" s="596"/>
      <c r="M11" s="609"/>
      <c r="N11" s="609"/>
      <c r="O11" s="593"/>
      <c r="P11" s="593"/>
      <c r="Q11" s="564"/>
      <c r="R11" s="564"/>
      <c r="S11" s="593"/>
      <c r="T11" s="600"/>
    </row>
    <row r="12" spans="1:20" ht="23.25" customHeight="1">
      <c r="A12" s="450" t="s">
        <v>636</v>
      </c>
      <c r="B12" s="560"/>
      <c r="C12" s="217" t="s">
        <v>637</v>
      </c>
      <c r="D12" s="577"/>
      <c r="E12" s="564"/>
      <c r="F12" s="564"/>
      <c r="G12" s="577"/>
      <c r="H12" s="562"/>
      <c r="I12" s="564"/>
      <c r="J12" s="564"/>
      <c r="K12" s="593"/>
      <c r="L12" s="596"/>
      <c r="M12" s="609"/>
      <c r="N12" s="609"/>
      <c r="O12" s="593"/>
      <c r="P12" s="593"/>
      <c r="Q12" s="564"/>
      <c r="R12" s="564"/>
      <c r="S12" s="593"/>
      <c r="T12" s="600"/>
    </row>
    <row r="13" spans="1:20" ht="22.5" customHeight="1">
      <c r="A13" s="450" t="s">
        <v>638</v>
      </c>
      <c r="B13" s="560"/>
      <c r="C13" s="217" t="s">
        <v>727</v>
      </c>
      <c r="D13" s="577"/>
      <c r="E13" s="564"/>
      <c r="F13" s="564"/>
      <c r="G13" s="577"/>
      <c r="H13" s="562"/>
      <c r="I13" s="564"/>
      <c r="J13" s="564"/>
      <c r="K13" s="593"/>
      <c r="L13" s="596"/>
      <c r="M13" s="609"/>
      <c r="N13" s="609"/>
      <c r="O13" s="593"/>
      <c r="P13" s="593"/>
      <c r="Q13" s="564"/>
      <c r="R13" s="564"/>
      <c r="S13" s="593"/>
      <c r="T13" s="600"/>
    </row>
    <row r="14" spans="1:20" ht="37.5" customHeight="1">
      <c r="A14" s="450" t="s">
        <v>639</v>
      </c>
      <c r="B14" s="560"/>
      <c r="C14" s="217" t="s">
        <v>640</v>
      </c>
      <c r="D14" s="577"/>
      <c r="E14" s="564"/>
      <c r="F14" s="564"/>
      <c r="G14" s="577"/>
      <c r="H14" s="562"/>
      <c r="I14" s="564"/>
      <c r="J14" s="564"/>
      <c r="K14" s="593"/>
      <c r="L14" s="596"/>
      <c r="M14" s="609"/>
      <c r="N14" s="609"/>
      <c r="O14" s="593"/>
      <c r="P14" s="593"/>
      <c r="Q14" s="564"/>
      <c r="R14" s="564"/>
      <c r="S14" s="593"/>
      <c r="T14" s="600"/>
    </row>
    <row r="15" spans="1:20" ht="30" customHeight="1">
      <c r="A15" s="459" t="s">
        <v>641</v>
      </c>
      <c r="B15" s="531"/>
      <c r="C15" s="588"/>
      <c r="D15" s="577"/>
      <c r="E15" s="564"/>
      <c r="F15" s="564"/>
      <c r="G15" s="577"/>
      <c r="H15" s="562"/>
      <c r="I15" s="564"/>
      <c r="J15" s="564"/>
      <c r="K15" s="593"/>
      <c r="L15" s="596"/>
      <c r="M15" s="609"/>
      <c r="N15" s="609"/>
      <c r="O15" s="593"/>
      <c r="P15" s="593"/>
      <c r="Q15" s="564"/>
      <c r="R15" s="564"/>
      <c r="S15" s="593"/>
      <c r="T15" s="600"/>
    </row>
    <row r="16" spans="1:20" ht="61.5" customHeight="1">
      <c r="A16" s="447" t="s">
        <v>642</v>
      </c>
      <c r="B16" s="488"/>
      <c r="C16" s="489"/>
      <c r="D16" s="578"/>
      <c r="E16" s="565"/>
      <c r="F16" s="565"/>
      <c r="G16" s="578"/>
      <c r="H16" s="555"/>
      <c r="I16" s="565"/>
      <c r="J16" s="565"/>
      <c r="K16" s="594"/>
      <c r="L16" s="597"/>
      <c r="M16" s="610"/>
      <c r="N16" s="610"/>
      <c r="O16" s="594"/>
      <c r="P16" s="594"/>
      <c r="Q16" s="565"/>
      <c r="R16" s="565"/>
      <c r="S16" s="594"/>
      <c r="T16" s="601"/>
    </row>
    <row r="17" spans="1:20" ht="70.5" customHeight="1">
      <c r="A17" s="481" t="s">
        <v>434</v>
      </c>
      <c r="B17" s="571"/>
      <c r="C17" s="572"/>
      <c r="D17" s="266">
        <v>50</v>
      </c>
      <c r="E17" s="59" t="s">
        <v>732</v>
      </c>
      <c r="F17" s="59"/>
      <c r="G17" s="266">
        <v>10</v>
      </c>
      <c r="H17" s="272" t="s">
        <v>0</v>
      </c>
      <c r="I17" s="59" t="s">
        <v>732</v>
      </c>
      <c r="J17" s="59"/>
      <c r="K17" s="267">
        <v>50</v>
      </c>
      <c r="L17" s="279" t="s">
        <v>516</v>
      </c>
      <c r="M17" s="268" t="s">
        <v>732</v>
      </c>
      <c r="N17" s="268"/>
      <c r="O17" s="267">
        <v>50</v>
      </c>
      <c r="P17" s="267" t="s">
        <v>516</v>
      </c>
      <c r="Q17" s="59" t="s">
        <v>732</v>
      </c>
      <c r="R17" s="59"/>
      <c r="S17" s="267">
        <v>50</v>
      </c>
      <c r="T17" s="269" t="s">
        <v>422</v>
      </c>
    </row>
    <row r="18" spans="1:20" ht="89.25" customHeight="1">
      <c r="A18" s="481" t="s">
        <v>435</v>
      </c>
      <c r="B18" s="571"/>
      <c r="C18" s="572"/>
      <c r="D18" s="266">
        <v>30</v>
      </c>
      <c r="E18" s="10" t="s">
        <v>732</v>
      </c>
      <c r="F18" s="10"/>
      <c r="G18" s="266">
        <f>D18*10/50</f>
        <v>6</v>
      </c>
      <c r="H18" s="272" t="s">
        <v>0</v>
      </c>
      <c r="I18" s="10" t="s">
        <v>732</v>
      </c>
      <c r="J18" s="10"/>
      <c r="K18" s="267">
        <v>30</v>
      </c>
      <c r="L18" s="279" t="s">
        <v>516</v>
      </c>
      <c r="M18" s="10"/>
      <c r="N18" s="10" t="s">
        <v>732</v>
      </c>
      <c r="O18" s="267">
        <v>0</v>
      </c>
      <c r="P18" s="267" t="s">
        <v>378</v>
      </c>
      <c r="Q18" s="10" t="s">
        <v>732</v>
      </c>
      <c r="R18" s="10"/>
      <c r="S18" s="267">
        <v>30</v>
      </c>
      <c r="T18" s="269" t="s">
        <v>422</v>
      </c>
    </row>
    <row r="19" spans="1:20" ht="66" customHeight="1">
      <c r="A19" s="481" t="s">
        <v>436</v>
      </c>
      <c r="B19" s="571"/>
      <c r="C19" s="572"/>
      <c r="D19" s="266">
        <v>20</v>
      </c>
      <c r="E19" s="10" t="s">
        <v>732</v>
      </c>
      <c r="F19" s="10"/>
      <c r="G19" s="266">
        <v>20</v>
      </c>
      <c r="H19" s="272" t="s">
        <v>1</v>
      </c>
      <c r="I19" s="10" t="s">
        <v>732</v>
      </c>
      <c r="J19" s="10"/>
      <c r="K19" s="267">
        <v>20</v>
      </c>
      <c r="L19" s="279" t="s">
        <v>516</v>
      </c>
      <c r="M19" s="10" t="s">
        <v>732</v>
      </c>
      <c r="N19" s="10"/>
      <c r="O19" s="267">
        <v>20</v>
      </c>
      <c r="P19" s="267" t="s">
        <v>378</v>
      </c>
      <c r="Q19" s="10" t="s">
        <v>732</v>
      </c>
      <c r="R19" s="10"/>
      <c r="S19" s="267">
        <v>20</v>
      </c>
      <c r="T19" s="269" t="s">
        <v>422</v>
      </c>
    </row>
    <row r="20" spans="1:20" ht="95.25" customHeight="1">
      <c r="A20" s="481" t="s">
        <v>437</v>
      </c>
      <c r="B20" s="571"/>
      <c r="C20" s="572"/>
      <c r="D20" s="266">
        <v>20</v>
      </c>
      <c r="E20" s="10" t="s">
        <v>732</v>
      </c>
      <c r="F20" s="10"/>
      <c r="G20" s="266">
        <v>20</v>
      </c>
      <c r="H20" s="272" t="s">
        <v>1</v>
      </c>
      <c r="I20" s="10" t="s">
        <v>732</v>
      </c>
      <c r="J20" s="10"/>
      <c r="K20" s="267">
        <v>20</v>
      </c>
      <c r="L20" s="279" t="s">
        <v>516</v>
      </c>
      <c r="M20" s="10" t="s">
        <v>732</v>
      </c>
      <c r="N20" s="10"/>
      <c r="O20" s="267">
        <v>20</v>
      </c>
      <c r="P20" s="281" t="s">
        <v>517</v>
      </c>
      <c r="Q20" s="10" t="s">
        <v>732</v>
      </c>
      <c r="R20" s="10"/>
      <c r="S20" s="267">
        <v>20</v>
      </c>
      <c r="T20" s="269" t="s">
        <v>422</v>
      </c>
    </row>
    <row r="21" spans="1:20" s="12" customFormat="1" ht="41.25" customHeight="1">
      <c r="A21" s="481" t="s">
        <v>438</v>
      </c>
      <c r="B21" s="571"/>
      <c r="C21" s="572"/>
      <c r="D21" s="266">
        <v>20</v>
      </c>
      <c r="E21" s="10" t="s">
        <v>732</v>
      </c>
      <c r="F21" s="10"/>
      <c r="G21" s="266">
        <v>20</v>
      </c>
      <c r="H21" s="272" t="s">
        <v>1</v>
      </c>
      <c r="I21" s="10" t="s">
        <v>732</v>
      </c>
      <c r="J21" s="10"/>
      <c r="K21" s="267">
        <v>20</v>
      </c>
      <c r="L21" s="279" t="s">
        <v>516</v>
      </c>
      <c r="M21" s="10"/>
      <c r="N21" s="10" t="s">
        <v>732</v>
      </c>
      <c r="O21" s="267">
        <v>0</v>
      </c>
      <c r="P21" s="267" t="s">
        <v>378</v>
      </c>
      <c r="Q21" s="10" t="s">
        <v>732</v>
      </c>
      <c r="R21" s="10"/>
      <c r="S21" s="267">
        <v>20</v>
      </c>
      <c r="T21" s="269" t="s">
        <v>422</v>
      </c>
    </row>
    <row r="22" spans="1:20" s="12" customFormat="1" ht="39.75" customHeight="1">
      <c r="A22" s="481" t="s">
        <v>690</v>
      </c>
      <c r="B22" s="571"/>
      <c r="C22" s="572"/>
      <c r="D22" s="266">
        <v>10</v>
      </c>
      <c r="E22" s="10"/>
      <c r="F22" s="10" t="s">
        <v>732</v>
      </c>
      <c r="G22" s="266">
        <v>0</v>
      </c>
      <c r="H22" s="272" t="s">
        <v>378</v>
      </c>
      <c r="I22" s="10" t="s">
        <v>732</v>
      </c>
      <c r="J22" s="10"/>
      <c r="K22" s="267">
        <v>10</v>
      </c>
      <c r="L22" s="279" t="s">
        <v>382</v>
      </c>
      <c r="M22" s="10" t="s">
        <v>732</v>
      </c>
      <c r="N22" s="10"/>
      <c r="O22" s="267">
        <v>10</v>
      </c>
      <c r="P22" s="267" t="s">
        <v>382</v>
      </c>
      <c r="Q22" s="10" t="s">
        <v>732</v>
      </c>
      <c r="R22" s="10"/>
      <c r="S22" s="267">
        <v>0</v>
      </c>
      <c r="T22" s="270" t="s">
        <v>423</v>
      </c>
    </row>
    <row r="23" spans="1:20" ht="71.25" customHeight="1">
      <c r="A23" s="481" t="s">
        <v>439</v>
      </c>
      <c r="B23" s="571"/>
      <c r="C23" s="572"/>
      <c r="D23" s="266">
        <v>20</v>
      </c>
      <c r="E23" s="59"/>
      <c r="F23" s="59" t="s">
        <v>732</v>
      </c>
      <c r="G23" s="266">
        <v>0</v>
      </c>
      <c r="H23" s="272" t="s">
        <v>378</v>
      </c>
      <c r="I23" s="59"/>
      <c r="J23" s="59" t="s">
        <v>732</v>
      </c>
      <c r="K23" s="267">
        <v>0</v>
      </c>
      <c r="L23" s="279" t="s">
        <v>378</v>
      </c>
      <c r="M23" s="268"/>
      <c r="N23" s="268" t="s">
        <v>732</v>
      </c>
      <c r="O23" s="267">
        <v>0</v>
      </c>
      <c r="P23" s="267" t="s">
        <v>378</v>
      </c>
      <c r="Q23" s="59"/>
      <c r="R23" s="59" t="s">
        <v>732</v>
      </c>
      <c r="S23" s="267">
        <v>0</v>
      </c>
      <c r="T23" s="270" t="s">
        <v>423</v>
      </c>
    </row>
    <row r="24" spans="1:20" ht="58.5" customHeight="1">
      <c r="A24" s="459" t="s">
        <v>440</v>
      </c>
      <c r="B24" s="531"/>
      <c r="C24" s="588"/>
      <c r="D24" s="574">
        <v>10</v>
      </c>
      <c r="E24" s="561" t="s">
        <v>732</v>
      </c>
      <c r="F24" s="561"/>
      <c r="G24" s="574">
        <v>10</v>
      </c>
      <c r="H24" s="554" t="s">
        <v>382</v>
      </c>
      <c r="I24" s="561" t="s">
        <v>732</v>
      </c>
      <c r="J24" s="561"/>
      <c r="K24" s="602">
        <v>10</v>
      </c>
      <c r="L24" s="604" t="s">
        <v>382</v>
      </c>
      <c r="M24" s="608" t="s">
        <v>732</v>
      </c>
      <c r="N24" s="611"/>
      <c r="O24" s="602">
        <v>10</v>
      </c>
      <c r="P24" s="602" t="s">
        <v>382</v>
      </c>
      <c r="Q24" s="563" t="s">
        <v>732</v>
      </c>
      <c r="R24" s="561"/>
      <c r="S24" s="602">
        <v>10</v>
      </c>
      <c r="T24" s="616" t="s">
        <v>401</v>
      </c>
    </row>
    <row r="25" spans="1:20" ht="137.25" customHeight="1">
      <c r="A25" s="447" t="s">
        <v>691</v>
      </c>
      <c r="B25" s="488"/>
      <c r="C25" s="489"/>
      <c r="D25" s="575"/>
      <c r="E25" s="561"/>
      <c r="F25" s="561"/>
      <c r="G25" s="575"/>
      <c r="H25" s="555"/>
      <c r="I25" s="561"/>
      <c r="J25" s="561"/>
      <c r="K25" s="603"/>
      <c r="L25" s="605"/>
      <c r="M25" s="610"/>
      <c r="N25" s="611"/>
      <c r="O25" s="603"/>
      <c r="P25" s="603"/>
      <c r="Q25" s="565"/>
      <c r="R25" s="561"/>
      <c r="S25" s="603"/>
      <c r="T25" s="617"/>
    </row>
    <row r="26" spans="1:20" ht="28.5" customHeight="1">
      <c r="A26" s="459" t="s">
        <v>441</v>
      </c>
      <c r="B26" s="531"/>
      <c r="C26" s="531"/>
      <c r="D26" s="553">
        <v>10</v>
      </c>
      <c r="E26" s="561" t="s">
        <v>732</v>
      </c>
      <c r="F26" s="561"/>
      <c r="G26" s="553">
        <v>10</v>
      </c>
      <c r="H26" s="554" t="s">
        <v>382</v>
      </c>
      <c r="I26" s="561" t="s">
        <v>732</v>
      </c>
      <c r="J26" s="561"/>
      <c r="K26" s="606">
        <v>10</v>
      </c>
      <c r="L26" s="607" t="s">
        <v>382</v>
      </c>
      <c r="M26" s="608" t="s">
        <v>732</v>
      </c>
      <c r="N26" s="611"/>
      <c r="O26" s="606">
        <v>10</v>
      </c>
      <c r="P26" s="606" t="s">
        <v>382</v>
      </c>
      <c r="Q26" s="563" t="s">
        <v>732</v>
      </c>
      <c r="R26" s="561"/>
      <c r="S26" s="606">
        <v>10</v>
      </c>
      <c r="T26" s="618" t="s">
        <v>401</v>
      </c>
    </row>
    <row r="27" spans="1:20" ht="103.5" customHeight="1">
      <c r="A27" s="447" t="s">
        <v>442</v>
      </c>
      <c r="B27" s="488"/>
      <c r="C27" s="488"/>
      <c r="D27" s="553"/>
      <c r="E27" s="561"/>
      <c r="F27" s="561"/>
      <c r="G27" s="553"/>
      <c r="H27" s="555"/>
      <c r="I27" s="561"/>
      <c r="J27" s="561"/>
      <c r="K27" s="606"/>
      <c r="L27" s="607"/>
      <c r="M27" s="610"/>
      <c r="N27" s="611"/>
      <c r="O27" s="606"/>
      <c r="P27" s="606"/>
      <c r="Q27" s="565"/>
      <c r="R27" s="561"/>
      <c r="S27" s="606"/>
      <c r="T27" s="618"/>
    </row>
    <row r="28" spans="1:20" ht="96" customHeight="1">
      <c r="A28" s="481" t="s">
        <v>443</v>
      </c>
      <c r="B28" s="571"/>
      <c r="C28" s="571"/>
      <c r="D28" s="266">
        <v>10</v>
      </c>
      <c r="E28" s="59" t="s">
        <v>732</v>
      </c>
      <c r="F28" s="59"/>
      <c r="G28" s="266">
        <v>10</v>
      </c>
      <c r="H28" s="273" t="s">
        <v>2</v>
      </c>
      <c r="I28" s="59" t="s">
        <v>732</v>
      </c>
      <c r="J28" s="59"/>
      <c r="K28" s="267">
        <v>10</v>
      </c>
      <c r="L28" s="279" t="s">
        <v>91</v>
      </c>
      <c r="M28" s="268" t="s">
        <v>732</v>
      </c>
      <c r="N28" s="268"/>
      <c r="O28" s="267">
        <v>10</v>
      </c>
      <c r="P28" s="267" t="s">
        <v>518</v>
      </c>
      <c r="Q28" s="59" t="s">
        <v>732</v>
      </c>
      <c r="R28" s="59"/>
      <c r="S28" s="267">
        <v>10</v>
      </c>
      <c r="T28" s="270" t="s">
        <v>424</v>
      </c>
    </row>
    <row r="29" spans="1:20" ht="81.75" customHeight="1">
      <c r="A29" s="459" t="s">
        <v>190</v>
      </c>
      <c r="B29" s="531"/>
      <c r="C29" s="531"/>
      <c r="D29" s="553">
        <v>10</v>
      </c>
      <c r="E29" s="561" t="s">
        <v>732</v>
      </c>
      <c r="F29" s="561"/>
      <c r="G29" s="553">
        <v>10</v>
      </c>
      <c r="H29" s="557" t="s">
        <v>382</v>
      </c>
      <c r="I29" s="561" t="s">
        <v>732</v>
      </c>
      <c r="J29" s="561"/>
      <c r="K29" s="606">
        <v>10</v>
      </c>
      <c r="L29" s="607" t="s">
        <v>382</v>
      </c>
      <c r="M29" s="608" t="s">
        <v>732</v>
      </c>
      <c r="N29" s="611"/>
      <c r="O29" s="606">
        <v>10</v>
      </c>
      <c r="P29" s="606" t="s">
        <v>382</v>
      </c>
      <c r="Q29" s="563" t="s">
        <v>732</v>
      </c>
      <c r="R29" s="561"/>
      <c r="S29" s="606">
        <v>10</v>
      </c>
      <c r="T29" s="618" t="s">
        <v>407</v>
      </c>
    </row>
    <row r="30" spans="1:20" ht="128.25" customHeight="1">
      <c r="A30" s="456" t="s">
        <v>728</v>
      </c>
      <c r="B30" s="556"/>
      <c r="C30" s="556"/>
      <c r="D30" s="553"/>
      <c r="E30" s="561"/>
      <c r="F30" s="561"/>
      <c r="G30" s="553"/>
      <c r="H30" s="558"/>
      <c r="I30" s="561"/>
      <c r="J30" s="561"/>
      <c r="K30" s="606"/>
      <c r="L30" s="607"/>
      <c r="M30" s="609"/>
      <c r="N30" s="611"/>
      <c r="O30" s="606"/>
      <c r="P30" s="606"/>
      <c r="Q30" s="564"/>
      <c r="R30" s="561"/>
      <c r="S30" s="606"/>
      <c r="T30" s="618"/>
    </row>
    <row r="31" spans="1:20" ht="63" customHeight="1">
      <c r="A31" s="456" t="s">
        <v>40</v>
      </c>
      <c r="B31" s="556"/>
      <c r="C31" s="556"/>
      <c r="D31" s="553"/>
      <c r="E31" s="561"/>
      <c r="F31" s="561"/>
      <c r="G31" s="553"/>
      <c r="H31" s="558"/>
      <c r="I31" s="561"/>
      <c r="J31" s="561"/>
      <c r="K31" s="606"/>
      <c r="L31" s="607"/>
      <c r="M31" s="609"/>
      <c r="N31" s="611"/>
      <c r="O31" s="606"/>
      <c r="P31" s="606"/>
      <c r="Q31" s="564"/>
      <c r="R31" s="561"/>
      <c r="S31" s="606"/>
      <c r="T31" s="618"/>
    </row>
    <row r="32" spans="1:20" ht="87" customHeight="1">
      <c r="A32" s="447" t="s">
        <v>729</v>
      </c>
      <c r="B32" s="488"/>
      <c r="C32" s="488"/>
      <c r="D32" s="553"/>
      <c r="E32" s="561"/>
      <c r="F32" s="561"/>
      <c r="G32" s="553"/>
      <c r="H32" s="559"/>
      <c r="I32" s="561"/>
      <c r="J32" s="561"/>
      <c r="K32" s="606"/>
      <c r="L32" s="607"/>
      <c r="M32" s="610"/>
      <c r="N32" s="611"/>
      <c r="O32" s="606"/>
      <c r="P32" s="606"/>
      <c r="Q32" s="565"/>
      <c r="R32" s="561"/>
      <c r="S32" s="606"/>
      <c r="T32" s="618"/>
    </row>
    <row r="33" spans="1:20" ht="22.5" customHeight="1">
      <c r="A33" s="459" t="s">
        <v>23</v>
      </c>
      <c r="B33" s="531"/>
      <c r="C33" s="531"/>
      <c r="D33" s="553">
        <v>20</v>
      </c>
      <c r="E33" s="429" t="s">
        <v>732</v>
      </c>
      <c r="F33" s="429"/>
      <c r="G33" s="553">
        <v>20</v>
      </c>
      <c r="H33" s="554" t="s">
        <v>378</v>
      </c>
      <c r="I33" s="429" t="s">
        <v>732</v>
      </c>
      <c r="J33" s="429"/>
      <c r="K33" s="606">
        <v>20</v>
      </c>
      <c r="L33" s="607" t="s">
        <v>382</v>
      </c>
      <c r="M33" s="612" t="s">
        <v>732</v>
      </c>
      <c r="N33" s="429"/>
      <c r="O33" s="606">
        <v>20</v>
      </c>
      <c r="P33" s="606" t="s">
        <v>382</v>
      </c>
      <c r="Q33" s="612" t="s">
        <v>732</v>
      </c>
      <c r="R33" s="429"/>
      <c r="S33" s="606">
        <v>20</v>
      </c>
      <c r="T33" s="618" t="s">
        <v>407</v>
      </c>
    </row>
    <row r="34" spans="1:20" ht="73.5" customHeight="1">
      <c r="A34" s="456" t="s">
        <v>692</v>
      </c>
      <c r="B34" s="556"/>
      <c r="C34" s="556"/>
      <c r="D34" s="553"/>
      <c r="E34" s="429"/>
      <c r="F34" s="429"/>
      <c r="G34" s="553"/>
      <c r="H34" s="562"/>
      <c r="I34" s="429"/>
      <c r="J34" s="429"/>
      <c r="K34" s="606"/>
      <c r="L34" s="607"/>
      <c r="M34" s="613"/>
      <c r="N34" s="429"/>
      <c r="O34" s="606"/>
      <c r="P34" s="606"/>
      <c r="Q34" s="613"/>
      <c r="R34" s="429"/>
      <c r="S34" s="606"/>
      <c r="T34" s="618"/>
    </row>
    <row r="35" spans="1:20" ht="54" customHeight="1">
      <c r="A35" s="447" t="s">
        <v>25</v>
      </c>
      <c r="B35" s="488"/>
      <c r="C35" s="488"/>
      <c r="D35" s="553"/>
      <c r="E35" s="429"/>
      <c r="F35" s="429"/>
      <c r="G35" s="553"/>
      <c r="H35" s="555"/>
      <c r="I35" s="429"/>
      <c r="J35" s="429"/>
      <c r="K35" s="606"/>
      <c r="L35" s="607"/>
      <c r="M35" s="614"/>
      <c r="N35" s="429"/>
      <c r="O35" s="606"/>
      <c r="P35" s="606"/>
      <c r="Q35" s="614"/>
      <c r="R35" s="429"/>
      <c r="S35" s="606"/>
      <c r="T35" s="618"/>
    </row>
    <row r="36" spans="1:20" ht="14.25" customHeight="1">
      <c r="A36" s="459" t="s">
        <v>693</v>
      </c>
      <c r="B36" s="531"/>
      <c r="C36" s="531"/>
      <c r="D36" s="553">
        <v>20</v>
      </c>
      <c r="E36" s="429" t="s">
        <v>732</v>
      </c>
      <c r="F36" s="429"/>
      <c r="G36" s="553">
        <v>20</v>
      </c>
      <c r="H36" s="554" t="s">
        <v>382</v>
      </c>
      <c r="I36" s="429" t="s">
        <v>732</v>
      </c>
      <c r="J36" s="429"/>
      <c r="K36" s="606">
        <v>20</v>
      </c>
      <c r="L36" s="607" t="s">
        <v>382</v>
      </c>
      <c r="M36" s="612" t="s">
        <v>732</v>
      </c>
      <c r="N36" s="429"/>
      <c r="O36" s="606">
        <v>20</v>
      </c>
      <c r="P36" s="606" t="s">
        <v>382</v>
      </c>
      <c r="Q36" s="612" t="s">
        <v>732</v>
      </c>
      <c r="R36" s="429"/>
      <c r="S36" s="606">
        <v>20</v>
      </c>
      <c r="T36" s="618" t="s">
        <v>407</v>
      </c>
    </row>
    <row r="37" spans="1:20" ht="126.75" customHeight="1">
      <c r="A37" s="456" t="s">
        <v>643</v>
      </c>
      <c r="B37" s="556"/>
      <c r="C37" s="556"/>
      <c r="D37" s="553"/>
      <c r="E37" s="429"/>
      <c r="F37" s="429"/>
      <c r="G37" s="553"/>
      <c r="H37" s="555"/>
      <c r="I37" s="429"/>
      <c r="J37" s="429"/>
      <c r="K37" s="606"/>
      <c r="L37" s="607"/>
      <c r="M37" s="614"/>
      <c r="N37" s="429"/>
      <c r="O37" s="606"/>
      <c r="P37" s="606"/>
      <c r="Q37" s="614"/>
      <c r="R37" s="429"/>
      <c r="S37" s="606"/>
      <c r="T37" s="618"/>
    </row>
    <row r="38" spans="1:20" ht="42.75" customHeight="1">
      <c r="A38" s="448" t="s">
        <v>444</v>
      </c>
      <c r="B38" s="448"/>
      <c r="C38" s="448"/>
      <c r="D38" s="266">
        <v>10</v>
      </c>
      <c r="E38" s="7" t="s">
        <v>58</v>
      </c>
      <c r="F38" s="7"/>
      <c r="G38" s="266">
        <v>10</v>
      </c>
      <c r="H38" s="273" t="s">
        <v>382</v>
      </c>
      <c r="I38" s="7" t="s">
        <v>58</v>
      </c>
      <c r="J38" s="7"/>
      <c r="K38" s="267">
        <v>10</v>
      </c>
      <c r="L38" s="279" t="s">
        <v>382</v>
      </c>
      <c r="M38" s="7" t="s">
        <v>58</v>
      </c>
      <c r="N38" s="7"/>
      <c r="O38" s="267">
        <v>10</v>
      </c>
      <c r="P38" s="267" t="s">
        <v>382</v>
      </c>
      <c r="Q38" s="7" t="s">
        <v>58</v>
      </c>
      <c r="R38" s="7"/>
      <c r="S38" s="267">
        <v>10</v>
      </c>
      <c r="T38" s="270" t="s">
        <v>407</v>
      </c>
    </row>
    <row r="39" spans="1:20" ht="57" customHeight="1">
      <c r="A39" s="448" t="s">
        <v>688</v>
      </c>
      <c r="B39" s="448"/>
      <c r="C39" s="448"/>
      <c r="D39" s="266">
        <v>20</v>
      </c>
      <c r="E39" s="7"/>
      <c r="F39" s="7" t="s">
        <v>732</v>
      </c>
      <c r="G39" s="266">
        <v>0</v>
      </c>
      <c r="H39" s="273" t="s">
        <v>378</v>
      </c>
      <c r="I39" s="7" t="s">
        <v>732</v>
      </c>
      <c r="J39" s="7"/>
      <c r="K39" s="267">
        <v>20</v>
      </c>
      <c r="L39" s="279" t="s">
        <v>382</v>
      </c>
      <c r="M39" s="7" t="s">
        <v>732</v>
      </c>
      <c r="N39" s="7"/>
      <c r="O39" s="267">
        <v>20</v>
      </c>
      <c r="P39" s="267" t="s">
        <v>382</v>
      </c>
      <c r="Q39" s="7" t="s">
        <v>732</v>
      </c>
      <c r="R39" s="7"/>
      <c r="S39" s="267">
        <v>0</v>
      </c>
      <c r="T39" s="270" t="s">
        <v>423</v>
      </c>
    </row>
    <row r="40" spans="1:20" ht="14.25" customHeight="1">
      <c r="A40" s="495" t="s">
        <v>689</v>
      </c>
      <c r="B40" s="536"/>
      <c r="C40" s="536"/>
      <c r="D40" s="553">
        <v>10</v>
      </c>
      <c r="E40" s="429" t="s">
        <v>732</v>
      </c>
      <c r="F40" s="429"/>
      <c r="G40" s="553">
        <v>10</v>
      </c>
      <c r="H40" s="554" t="s">
        <v>382</v>
      </c>
      <c r="I40" s="429" t="s">
        <v>732</v>
      </c>
      <c r="J40" s="429"/>
      <c r="K40" s="606">
        <v>10</v>
      </c>
      <c r="L40" s="607" t="s">
        <v>382</v>
      </c>
      <c r="M40" s="612" t="s">
        <v>732</v>
      </c>
      <c r="N40" s="429"/>
      <c r="O40" s="606">
        <v>10</v>
      </c>
      <c r="P40" s="606" t="s">
        <v>382</v>
      </c>
      <c r="Q40" s="612" t="s">
        <v>732</v>
      </c>
      <c r="R40" s="429"/>
      <c r="S40" s="606">
        <v>0</v>
      </c>
      <c r="T40" s="618" t="s">
        <v>423</v>
      </c>
    </row>
    <row r="41" spans="1:20" ht="55.5" customHeight="1">
      <c r="A41" s="567" t="s">
        <v>714</v>
      </c>
      <c r="B41" s="568"/>
      <c r="C41" s="568"/>
      <c r="D41" s="553"/>
      <c r="E41" s="429"/>
      <c r="F41" s="429"/>
      <c r="G41" s="553"/>
      <c r="H41" s="555"/>
      <c r="I41" s="429"/>
      <c r="J41" s="429"/>
      <c r="K41" s="606"/>
      <c r="L41" s="607"/>
      <c r="M41" s="614"/>
      <c r="N41" s="429"/>
      <c r="O41" s="606"/>
      <c r="P41" s="606"/>
      <c r="Q41" s="614"/>
      <c r="R41" s="429"/>
      <c r="S41" s="606"/>
      <c r="T41" s="618"/>
    </row>
    <row r="42" spans="1:20" ht="14.25" customHeight="1">
      <c r="A42" s="569" t="s">
        <v>49</v>
      </c>
      <c r="B42" s="569"/>
      <c r="C42" s="569"/>
      <c r="D42" s="553">
        <v>10</v>
      </c>
      <c r="E42" s="429" t="s">
        <v>732</v>
      </c>
      <c r="F42" s="429"/>
      <c r="G42" s="553">
        <v>10</v>
      </c>
      <c r="H42" s="554" t="s">
        <v>382</v>
      </c>
      <c r="I42" s="429" t="s">
        <v>732</v>
      </c>
      <c r="J42" s="429"/>
      <c r="K42" s="606">
        <v>10</v>
      </c>
      <c r="L42" s="607" t="s">
        <v>382</v>
      </c>
      <c r="M42" s="612" t="s">
        <v>732</v>
      </c>
      <c r="N42" s="429"/>
      <c r="O42" s="606">
        <v>10</v>
      </c>
      <c r="P42" s="606" t="s">
        <v>382</v>
      </c>
      <c r="Q42" s="612" t="s">
        <v>732</v>
      </c>
      <c r="R42" s="429"/>
      <c r="S42" s="606">
        <v>10</v>
      </c>
      <c r="T42" s="618" t="s">
        <v>407</v>
      </c>
    </row>
    <row r="43" spans="1:20" ht="90" customHeight="1" thickBot="1">
      <c r="A43" s="570" t="s">
        <v>715</v>
      </c>
      <c r="B43" s="570"/>
      <c r="C43" s="570"/>
      <c r="D43" s="553"/>
      <c r="E43" s="429"/>
      <c r="F43" s="429"/>
      <c r="G43" s="553"/>
      <c r="H43" s="573"/>
      <c r="I43" s="429"/>
      <c r="J43" s="429"/>
      <c r="K43" s="606"/>
      <c r="L43" s="607"/>
      <c r="M43" s="614"/>
      <c r="N43" s="429"/>
      <c r="O43" s="606"/>
      <c r="P43" s="606"/>
      <c r="Q43" s="614"/>
      <c r="R43" s="429"/>
      <c r="S43" s="606"/>
      <c r="T43" s="618"/>
    </row>
    <row r="44" spans="1:20" ht="27" customHeight="1" thickBot="1">
      <c r="A44" s="566" t="s">
        <v>730</v>
      </c>
      <c r="B44" s="566"/>
      <c r="C44" s="566"/>
      <c r="D44" s="271">
        <f>SUM(D9:D43)</f>
        <v>400</v>
      </c>
      <c r="E44" s="67"/>
      <c r="F44" s="67"/>
      <c r="G44" s="271">
        <f>SUM(G9:G43)</f>
        <v>201</v>
      </c>
      <c r="H44" s="278"/>
      <c r="I44" s="67"/>
      <c r="J44" s="67"/>
      <c r="K44" s="271">
        <f>SUM(K9:K43)</f>
        <v>380</v>
      </c>
      <c r="L44" s="280"/>
      <c r="M44" s="67"/>
      <c r="N44" s="67"/>
      <c r="O44" s="271">
        <f>SUM(O9:O43)</f>
        <v>330</v>
      </c>
      <c r="P44" s="282"/>
      <c r="Q44" s="67"/>
      <c r="R44" s="67"/>
      <c r="S44" s="271">
        <f>SUM(S9:S43)</f>
        <v>255</v>
      </c>
      <c r="T44" s="68">
        <f>SUM(T9:T43)</f>
        <v>0</v>
      </c>
    </row>
    <row r="50" spans="2:16" ht="68.25" customHeight="1">
      <c r="B50" s="243" t="s">
        <v>284</v>
      </c>
      <c r="C50" s="243"/>
      <c r="D50" s="243"/>
      <c r="E50" s="243"/>
      <c r="P50" s="332"/>
    </row>
  </sheetData>
  <sheetProtection/>
  <mergeCells count="196">
    <mergeCell ref="Q36:Q37"/>
    <mergeCell ref="R36:R37"/>
    <mergeCell ref="S36:S37"/>
    <mergeCell ref="T36:T37"/>
    <mergeCell ref="Q42:Q43"/>
    <mergeCell ref="R42:R43"/>
    <mergeCell ref="S42:S43"/>
    <mergeCell ref="T42:T43"/>
    <mergeCell ref="S40:S41"/>
    <mergeCell ref="T40:T41"/>
    <mergeCell ref="Q40:Q41"/>
    <mergeCell ref="R40:R41"/>
    <mergeCell ref="Q33:Q35"/>
    <mergeCell ref="R33:R35"/>
    <mergeCell ref="S33:S35"/>
    <mergeCell ref="T33:T35"/>
    <mergeCell ref="S29:S32"/>
    <mergeCell ref="T29:T32"/>
    <mergeCell ref="Q29:Q32"/>
    <mergeCell ref="R29:R32"/>
    <mergeCell ref="S24:S25"/>
    <mergeCell ref="T24:T25"/>
    <mergeCell ref="Q26:Q27"/>
    <mergeCell ref="R26:R27"/>
    <mergeCell ref="S26:S27"/>
    <mergeCell ref="T26:T27"/>
    <mergeCell ref="Q9:Q16"/>
    <mergeCell ref="R9:R16"/>
    <mergeCell ref="Q24:Q25"/>
    <mergeCell ref="R24:R25"/>
    <mergeCell ref="M42:M43"/>
    <mergeCell ref="N42:N43"/>
    <mergeCell ref="O42:O43"/>
    <mergeCell ref="P42:P43"/>
    <mergeCell ref="M40:M41"/>
    <mergeCell ref="N40:N41"/>
    <mergeCell ref="O40:O41"/>
    <mergeCell ref="P40:P41"/>
    <mergeCell ref="M36:M37"/>
    <mergeCell ref="N36:N37"/>
    <mergeCell ref="O36:O37"/>
    <mergeCell ref="P36:P37"/>
    <mergeCell ref="M33:M35"/>
    <mergeCell ref="N33:N35"/>
    <mergeCell ref="O33:O35"/>
    <mergeCell ref="P33:P35"/>
    <mergeCell ref="M29:M32"/>
    <mergeCell ref="N29:N32"/>
    <mergeCell ref="O24:O25"/>
    <mergeCell ref="P24:P25"/>
    <mergeCell ref="M26:M27"/>
    <mergeCell ref="N26:N27"/>
    <mergeCell ref="O26:O27"/>
    <mergeCell ref="P26:P27"/>
    <mergeCell ref="O29:O32"/>
    <mergeCell ref="P29:P32"/>
    <mergeCell ref="M9:M16"/>
    <mergeCell ref="N9:N16"/>
    <mergeCell ref="M24:M25"/>
    <mergeCell ref="N24:N25"/>
    <mergeCell ref="I42:I43"/>
    <mergeCell ref="J42:J43"/>
    <mergeCell ref="K42:K43"/>
    <mergeCell ref="L42:L43"/>
    <mergeCell ref="I40:I41"/>
    <mergeCell ref="J40:J41"/>
    <mergeCell ref="K40:K41"/>
    <mergeCell ref="L40:L41"/>
    <mergeCell ref="I36:I37"/>
    <mergeCell ref="J36:J37"/>
    <mergeCell ref="K36:K37"/>
    <mergeCell ref="L36:L37"/>
    <mergeCell ref="I33:I35"/>
    <mergeCell ref="J33:J35"/>
    <mergeCell ref="K33:K35"/>
    <mergeCell ref="L33:L35"/>
    <mergeCell ref="I29:I32"/>
    <mergeCell ref="J29:J32"/>
    <mergeCell ref="K29:K32"/>
    <mergeCell ref="L29:L32"/>
    <mergeCell ref="I26:I27"/>
    <mergeCell ref="J26:J27"/>
    <mergeCell ref="K26:K27"/>
    <mergeCell ref="L26:L27"/>
    <mergeCell ref="I24:I25"/>
    <mergeCell ref="J24:J25"/>
    <mergeCell ref="K24:K25"/>
    <mergeCell ref="L24:L25"/>
    <mergeCell ref="S7:S8"/>
    <mergeCell ref="T7:T8"/>
    <mergeCell ref="I9:I16"/>
    <mergeCell ref="J9:J16"/>
    <mergeCell ref="K9:K16"/>
    <mergeCell ref="L9:L16"/>
    <mergeCell ref="O9:O16"/>
    <mergeCell ref="P9:P16"/>
    <mergeCell ref="S9:S16"/>
    <mergeCell ref="T9:T16"/>
    <mergeCell ref="I6:L6"/>
    <mergeCell ref="M6:P6"/>
    <mergeCell ref="Q6:T6"/>
    <mergeCell ref="I7:J7"/>
    <mergeCell ref="K7:K8"/>
    <mergeCell ref="L7:L8"/>
    <mergeCell ref="M7:N7"/>
    <mergeCell ref="O7:O8"/>
    <mergeCell ref="P7:P8"/>
    <mergeCell ref="Q7:R7"/>
    <mergeCell ref="A23:C23"/>
    <mergeCell ref="A24:C24"/>
    <mergeCell ref="A17:C17"/>
    <mergeCell ref="A18:C18"/>
    <mergeCell ref="A19:C19"/>
    <mergeCell ref="A22:C22"/>
    <mergeCell ref="A20:C20"/>
    <mergeCell ref="G7:G8"/>
    <mergeCell ref="A14:B14"/>
    <mergeCell ref="A9:C9"/>
    <mergeCell ref="H7:H8"/>
    <mergeCell ref="A11:B11"/>
    <mergeCell ref="A12:B12"/>
    <mergeCell ref="A13:B13"/>
    <mergeCell ref="G9:G16"/>
    <mergeCell ref="A15:C15"/>
    <mergeCell ref="A16:C16"/>
    <mergeCell ref="A1:H1"/>
    <mergeCell ref="A2:H2"/>
    <mergeCell ref="A3:H3"/>
    <mergeCell ref="A4:H4"/>
    <mergeCell ref="A6:D6"/>
    <mergeCell ref="E6:H6"/>
    <mergeCell ref="A8:C8"/>
    <mergeCell ref="E33:E35"/>
    <mergeCell ref="F33:F35"/>
    <mergeCell ref="A28:C28"/>
    <mergeCell ref="A25:C25"/>
    <mergeCell ref="A26:C26"/>
    <mergeCell ref="A27:C27"/>
    <mergeCell ref="A32:C32"/>
    <mergeCell ref="A29:C29"/>
    <mergeCell ref="A34:C34"/>
    <mergeCell ref="A35:C35"/>
    <mergeCell ref="E7:F7"/>
    <mergeCell ref="D29:D32"/>
    <mergeCell ref="D24:D25"/>
    <mergeCell ref="D26:D27"/>
    <mergeCell ref="D9:D16"/>
    <mergeCell ref="B7:D7"/>
    <mergeCell ref="F24:F25"/>
    <mergeCell ref="E24:E25"/>
    <mergeCell ref="A21:C21"/>
    <mergeCell ref="A31:C31"/>
    <mergeCell ref="H42:H43"/>
    <mergeCell ref="E40:E41"/>
    <mergeCell ref="G24:G25"/>
    <mergeCell ref="G29:G32"/>
    <mergeCell ref="D40:D41"/>
    <mergeCell ref="E36:E37"/>
    <mergeCell ref="F36:F37"/>
    <mergeCell ref="A44:C44"/>
    <mergeCell ref="E26:E27"/>
    <mergeCell ref="F42:F43"/>
    <mergeCell ref="E42:E43"/>
    <mergeCell ref="F26:F27"/>
    <mergeCell ref="A41:C41"/>
    <mergeCell ref="A42:C42"/>
    <mergeCell ref="D42:D43"/>
    <mergeCell ref="A37:C37"/>
    <mergeCell ref="A43:C43"/>
    <mergeCell ref="G40:G41"/>
    <mergeCell ref="H40:H41"/>
    <mergeCell ref="H33:H35"/>
    <mergeCell ref="A40:C40"/>
    <mergeCell ref="A38:C38"/>
    <mergeCell ref="D36:D37"/>
    <mergeCell ref="A33:C33"/>
    <mergeCell ref="A10:B10"/>
    <mergeCell ref="H24:H25"/>
    <mergeCell ref="A36:C36"/>
    <mergeCell ref="A39:C39"/>
    <mergeCell ref="E29:E32"/>
    <mergeCell ref="F29:F32"/>
    <mergeCell ref="H9:H16"/>
    <mergeCell ref="E9:E16"/>
    <mergeCell ref="F9:F16"/>
    <mergeCell ref="H26:H27"/>
    <mergeCell ref="B50:E50"/>
    <mergeCell ref="G26:G27"/>
    <mergeCell ref="G36:G37"/>
    <mergeCell ref="H36:H37"/>
    <mergeCell ref="A30:C30"/>
    <mergeCell ref="D33:D35"/>
    <mergeCell ref="H29:H32"/>
    <mergeCell ref="G42:G43"/>
    <mergeCell ref="G33:G35"/>
    <mergeCell ref="F40:F41"/>
  </mergeCells>
  <printOptions horizontalCentered="1"/>
  <pageMargins left="0.984251968503937" right="0.7086614173228347" top="0.984251968503937" bottom="0.984251968503937" header="0" footer="0"/>
  <pageSetup horizontalDpi="300" verticalDpi="300" orientation="portrait" scale="60" r:id="rId1"/>
  <headerFooter alignWithMargins="0">
    <oddFooter>&amp;LElaboró:
Revisó:
&amp;D&amp;C&amp;N</oddFooter>
  </headerFooter>
</worksheet>
</file>

<file path=xl/worksheets/sheet15.xml><?xml version="1.0" encoding="utf-8"?>
<worksheet xmlns="http://schemas.openxmlformats.org/spreadsheetml/2006/main" xmlns:r="http://schemas.openxmlformats.org/officeDocument/2006/relationships">
  <sheetPr>
    <tabColor indexed="13"/>
  </sheetPr>
  <dimension ref="A1:T56"/>
  <sheetViews>
    <sheetView view="pageBreakPreview" zoomScale="85" zoomScaleNormal="70" zoomScaleSheetLayoutView="85" zoomScalePageLayoutView="0" workbookViewId="0" topLeftCell="A1">
      <selection activeCell="E6" sqref="E6:H6"/>
    </sheetView>
  </sheetViews>
  <sheetFormatPr defaultColWidth="11.421875" defaultRowHeight="12.75"/>
  <cols>
    <col min="1" max="1" width="11.421875" style="13" customWidth="1"/>
    <col min="2" max="2" width="29.57421875" style="13" customWidth="1"/>
    <col min="3" max="3" width="14.8515625" style="13" customWidth="1"/>
    <col min="4" max="4" width="10.8515625" style="13" customWidth="1"/>
    <col min="5" max="6" width="4.57421875" style="14" customWidth="1"/>
    <col min="7" max="7" width="14.00390625" style="24" customWidth="1"/>
    <col min="8" max="8" width="21.7109375" style="315" customWidth="1"/>
    <col min="9" max="9" width="4.00390625" style="13" customWidth="1"/>
    <col min="10" max="10" width="4.140625" style="13" customWidth="1"/>
    <col min="11" max="11" width="11.421875" style="13" customWidth="1"/>
    <col min="12" max="12" width="17.140625" style="9" customWidth="1"/>
    <col min="13" max="13" width="4.7109375" style="13" customWidth="1"/>
    <col min="14" max="14" width="4.00390625" style="13" customWidth="1"/>
    <col min="15" max="15" width="11.421875" style="13" customWidth="1"/>
    <col min="16" max="16" width="18.28125" style="302" customWidth="1"/>
    <col min="17" max="17" width="4.421875" style="13" customWidth="1"/>
    <col min="18" max="18" width="4.28125" style="13" customWidth="1"/>
    <col min="19" max="19" width="11.421875" style="13" customWidth="1"/>
    <col min="20" max="20" width="20.00390625" style="13" customWidth="1"/>
    <col min="21" max="16384" width="11.421875" style="13" customWidth="1"/>
  </cols>
  <sheetData>
    <row r="1" spans="1:16" ht="29.25" customHeight="1">
      <c r="A1" s="623" t="s">
        <v>31</v>
      </c>
      <c r="B1" s="473"/>
      <c r="C1" s="473"/>
      <c r="D1" s="473"/>
      <c r="E1" s="473"/>
      <c r="F1" s="473"/>
      <c r="G1" s="473"/>
      <c r="H1" s="473"/>
      <c r="P1" s="316"/>
    </row>
    <row r="2" spans="1:16" ht="20.25" customHeight="1">
      <c r="A2" s="194" t="s">
        <v>304</v>
      </c>
      <c r="B2" s="194"/>
      <c r="C2" s="194"/>
      <c r="D2" s="194"/>
      <c r="E2" s="194"/>
      <c r="F2" s="194"/>
      <c r="G2" s="194"/>
      <c r="H2" s="194"/>
      <c r="P2" s="316"/>
    </row>
    <row r="3" spans="1:16" ht="24" customHeight="1">
      <c r="A3" s="624" t="s">
        <v>709</v>
      </c>
      <c r="B3" s="624"/>
      <c r="C3" s="624"/>
      <c r="D3" s="624"/>
      <c r="E3" s="624"/>
      <c r="F3" s="624"/>
      <c r="G3" s="624"/>
      <c r="H3" s="624"/>
      <c r="P3" s="316"/>
    </row>
    <row r="4" spans="1:16" ht="24" customHeight="1">
      <c r="A4" s="624" t="s">
        <v>545</v>
      </c>
      <c r="B4" s="624"/>
      <c r="C4" s="624"/>
      <c r="D4" s="624"/>
      <c r="E4" s="624"/>
      <c r="F4" s="624"/>
      <c r="G4" s="624"/>
      <c r="H4" s="624"/>
      <c r="P4" s="316"/>
    </row>
    <row r="5" spans="8:16" ht="12.75">
      <c r="H5" s="314"/>
      <c r="P5" s="316"/>
    </row>
    <row r="6" spans="1:20" ht="30" customHeight="1">
      <c r="A6" s="408" t="s">
        <v>56</v>
      </c>
      <c r="B6" s="408"/>
      <c r="C6" s="408"/>
      <c r="D6" s="408"/>
      <c r="E6" s="409" t="s">
        <v>367</v>
      </c>
      <c r="F6" s="409"/>
      <c r="G6" s="409"/>
      <c r="H6" s="409"/>
      <c r="I6" s="497" t="s">
        <v>38</v>
      </c>
      <c r="J6" s="497"/>
      <c r="K6" s="497"/>
      <c r="L6" s="497"/>
      <c r="M6" s="498" t="s">
        <v>368</v>
      </c>
      <c r="N6" s="498"/>
      <c r="O6" s="498"/>
      <c r="P6" s="498"/>
      <c r="Q6" s="496" t="s">
        <v>369</v>
      </c>
      <c r="R6" s="496"/>
      <c r="S6" s="496"/>
      <c r="T6" s="496"/>
    </row>
    <row r="7" spans="1:20" ht="30" customHeight="1">
      <c r="A7" s="23" t="s">
        <v>282</v>
      </c>
      <c r="B7" s="579" t="s">
        <v>710</v>
      </c>
      <c r="C7" s="579"/>
      <c r="D7" s="626"/>
      <c r="E7" s="480" t="s">
        <v>711</v>
      </c>
      <c r="F7" s="480"/>
      <c r="G7" s="471" t="s">
        <v>703</v>
      </c>
      <c r="H7" s="472" t="s">
        <v>712</v>
      </c>
      <c r="I7" s="480" t="s">
        <v>711</v>
      </c>
      <c r="J7" s="480"/>
      <c r="K7" s="471" t="s">
        <v>703</v>
      </c>
      <c r="L7" s="472" t="s">
        <v>712</v>
      </c>
      <c r="M7" s="480" t="s">
        <v>711</v>
      </c>
      <c r="N7" s="480"/>
      <c r="O7" s="471" t="s">
        <v>703</v>
      </c>
      <c r="P7" s="472" t="s">
        <v>712</v>
      </c>
      <c r="Q7" s="480" t="s">
        <v>711</v>
      </c>
      <c r="R7" s="480"/>
      <c r="S7" s="471" t="s">
        <v>703</v>
      </c>
      <c r="T7" s="408" t="s">
        <v>712</v>
      </c>
    </row>
    <row r="8" spans="1:20" ht="30.75" customHeight="1">
      <c r="A8" s="625" t="s">
        <v>725</v>
      </c>
      <c r="B8" s="581"/>
      <c r="C8" s="582"/>
      <c r="D8" s="31" t="s">
        <v>694</v>
      </c>
      <c r="E8" s="22" t="s">
        <v>721</v>
      </c>
      <c r="F8" s="22" t="s">
        <v>722</v>
      </c>
      <c r="G8" s="471"/>
      <c r="H8" s="472"/>
      <c r="I8" s="22" t="s">
        <v>721</v>
      </c>
      <c r="J8" s="22" t="s">
        <v>722</v>
      </c>
      <c r="K8" s="471"/>
      <c r="L8" s="472"/>
      <c r="M8" s="22" t="s">
        <v>721</v>
      </c>
      <c r="N8" s="22" t="s">
        <v>722</v>
      </c>
      <c r="O8" s="471"/>
      <c r="P8" s="472"/>
      <c r="Q8" s="22" t="s">
        <v>721</v>
      </c>
      <c r="R8" s="22" t="s">
        <v>722</v>
      </c>
      <c r="S8" s="471"/>
      <c r="T8" s="408"/>
    </row>
    <row r="9" spans="1:20" s="302" customFormat="1" ht="54" customHeight="1">
      <c r="A9" s="448" t="s">
        <v>433</v>
      </c>
      <c r="B9" s="448"/>
      <c r="C9" s="448"/>
      <c r="D9" s="621">
        <v>100</v>
      </c>
      <c r="E9" s="561" t="s">
        <v>732</v>
      </c>
      <c r="F9" s="561"/>
      <c r="G9" s="627">
        <v>100</v>
      </c>
      <c r="H9" s="441" t="s">
        <v>3</v>
      </c>
      <c r="I9" s="561" t="s">
        <v>732</v>
      </c>
      <c r="J9" s="561"/>
      <c r="K9" s="627">
        <v>100</v>
      </c>
      <c r="L9" s="629" t="s">
        <v>92</v>
      </c>
      <c r="M9" s="561" t="s">
        <v>732</v>
      </c>
      <c r="N9" s="561"/>
      <c r="O9" s="627">
        <v>100</v>
      </c>
      <c r="P9" s="630" t="s">
        <v>519</v>
      </c>
      <c r="Q9" s="632" t="s">
        <v>732</v>
      </c>
      <c r="R9" s="632"/>
      <c r="S9" s="627">
        <v>100</v>
      </c>
      <c r="T9" s="633" t="s">
        <v>425</v>
      </c>
    </row>
    <row r="10" spans="1:20" s="302" customFormat="1" ht="51.75" customHeight="1">
      <c r="A10" s="449" t="s">
        <v>644</v>
      </c>
      <c r="B10" s="449"/>
      <c r="C10" s="217" t="s">
        <v>645</v>
      </c>
      <c r="D10" s="621"/>
      <c r="E10" s="561"/>
      <c r="F10" s="561"/>
      <c r="G10" s="627"/>
      <c r="H10" s="441"/>
      <c r="I10" s="561"/>
      <c r="J10" s="561"/>
      <c r="K10" s="627"/>
      <c r="L10" s="629"/>
      <c r="M10" s="561"/>
      <c r="N10" s="561"/>
      <c r="O10" s="627"/>
      <c r="P10" s="630"/>
      <c r="Q10" s="632"/>
      <c r="R10" s="632"/>
      <c r="S10" s="627"/>
      <c r="T10" s="633"/>
    </row>
    <row r="11" spans="1:20" s="302" customFormat="1" ht="17.25" customHeight="1">
      <c r="A11" s="449" t="s">
        <v>646</v>
      </c>
      <c r="B11" s="449"/>
      <c r="C11" s="217" t="s">
        <v>637</v>
      </c>
      <c r="D11" s="621"/>
      <c r="E11" s="561"/>
      <c r="F11" s="561"/>
      <c r="G11" s="627"/>
      <c r="H11" s="441"/>
      <c r="I11" s="561"/>
      <c r="J11" s="561"/>
      <c r="K11" s="627"/>
      <c r="L11" s="629"/>
      <c r="M11" s="561"/>
      <c r="N11" s="561"/>
      <c r="O11" s="627"/>
      <c r="P11" s="630"/>
      <c r="Q11" s="632"/>
      <c r="R11" s="632"/>
      <c r="S11" s="627"/>
      <c r="T11" s="633"/>
    </row>
    <row r="12" spans="1:20" s="302" customFormat="1" ht="25.5" customHeight="1">
      <c r="A12" s="449" t="s">
        <v>647</v>
      </c>
      <c r="B12" s="449"/>
      <c r="C12" s="217" t="s">
        <v>635</v>
      </c>
      <c r="D12" s="621"/>
      <c r="E12" s="561"/>
      <c r="F12" s="561"/>
      <c r="G12" s="627"/>
      <c r="H12" s="441"/>
      <c r="I12" s="561"/>
      <c r="J12" s="561"/>
      <c r="K12" s="627"/>
      <c r="L12" s="629"/>
      <c r="M12" s="561"/>
      <c r="N12" s="561"/>
      <c r="O12" s="627"/>
      <c r="P12" s="630"/>
      <c r="Q12" s="632"/>
      <c r="R12" s="632"/>
      <c r="S12" s="627"/>
      <c r="T12" s="633"/>
    </row>
    <row r="13" spans="1:20" s="302" customFormat="1" ht="32.25" customHeight="1">
      <c r="A13" s="449" t="s">
        <v>648</v>
      </c>
      <c r="B13" s="449"/>
      <c r="C13" s="217" t="s">
        <v>633</v>
      </c>
      <c r="D13" s="621"/>
      <c r="E13" s="561"/>
      <c r="F13" s="561"/>
      <c r="G13" s="627"/>
      <c r="H13" s="441"/>
      <c r="I13" s="561"/>
      <c r="J13" s="561"/>
      <c r="K13" s="627"/>
      <c r="L13" s="629"/>
      <c r="M13" s="561"/>
      <c r="N13" s="561"/>
      <c r="O13" s="627"/>
      <c r="P13" s="630"/>
      <c r="Q13" s="632"/>
      <c r="R13" s="632"/>
      <c r="S13" s="627"/>
      <c r="T13" s="633"/>
    </row>
    <row r="14" spans="1:20" s="302" customFormat="1" ht="15" customHeight="1">
      <c r="A14" s="448" t="s">
        <v>641</v>
      </c>
      <c r="B14" s="448"/>
      <c r="C14" s="448"/>
      <c r="D14" s="621"/>
      <c r="E14" s="561"/>
      <c r="F14" s="561"/>
      <c r="G14" s="627"/>
      <c r="H14" s="441"/>
      <c r="I14" s="561"/>
      <c r="J14" s="561"/>
      <c r="K14" s="627"/>
      <c r="L14" s="629"/>
      <c r="M14" s="561"/>
      <c r="N14" s="561"/>
      <c r="O14" s="627"/>
      <c r="P14" s="630"/>
      <c r="Q14" s="632"/>
      <c r="R14" s="632"/>
      <c r="S14" s="627"/>
      <c r="T14" s="633"/>
    </row>
    <row r="15" spans="1:20" s="302" customFormat="1" ht="57" customHeight="1">
      <c r="A15" s="449" t="s">
        <v>649</v>
      </c>
      <c r="B15" s="449"/>
      <c r="C15" s="449"/>
      <c r="D15" s="621"/>
      <c r="E15" s="561"/>
      <c r="F15" s="561"/>
      <c r="G15" s="627"/>
      <c r="H15" s="441"/>
      <c r="I15" s="561"/>
      <c r="J15" s="561"/>
      <c r="K15" s="627"/>
      <c r="L15" s="629"/>
      <c r="M15" s="561"/>
      <c r="N15" s="561"/>
      <c r="O15" s="627"/>
      <c r="P15" s="630"/>
      <c r="Q15" s="632"/>
      <c r="R15" s="632"/>
      <c r="S15" s="627"/>
      <c r="T15" s="633"/>
    </row>
    <row r="16" spans="1:20" s="302" customFormat="1" ht="55.5" customHeight="1">
      <c r="A16" s="449" t="s">
        <v>650</v>
      </c>
      <c r="B16" s="449"/>
      <c r="C16" s="449"/>
      <c r="D16" s="621"/>
      <c r="E16" s="561"/>
      <c r="F16" s="561"/>
      <c r="G16" s="627"/>
      <c r="H16" s="441"/>
      <c r="I16" s="561"/>
      <c r="J16" s="561"/>
      <c r="K16" s="627"/>
      <c r="L16" s="629"/>
      <c r="M16" s="561"/>
      <c r="N16" s="561"/>
      <c r="O16" s="627"/>
      <c r="P16" s="630"/>
      <c r="Q16" s="632"/>
      <c r="R16" s="632"/>
      <c r="S16" s="627"/>
      <c r="T16" s="633"/>
    </row>
    <row r="17" spans="1:20" s="302" customFormat="1" ht="108.75" customHeight="1">
      <c r="A17" s="449" t="s">
        <v>651</v>
      </c>
      <c r="B17" s="449"/>
      <c r="C17" s="449"/>
      <c r="D17" s="621"/>
      <c r="E17" s="561"/>
      <c r="F17" s="561"/>
      <c r="G17" s="627"/>
      <c r="H17" s="441"/>
      <c r="I17" s="561"/>
      <c r="J17" s="561"/>
      <c r="K17" s="627"/>
      <c r="L17" s="629"/>
      <c r="M17" s="561"/>
      <c r="N17" s="561"/>
      <c r="O17" s="627"/>
      <c r="P17" s="630"/>
      <c r="Q17" s="632"/>
      <c r="R17" s="632"/>
      <c r="S17" s="627"/>
      <c r="T17" s="633"/>
    </row>
    <row r="18" spans="1:20" s="15" customFormat="1" ht="126" customHeight="1">
      <c r="A18" s="448" t="s">
        <v>445</v>
      </c>
      <c r="B18" s="448"/>
      <c r="C18" s="448"/>
      <c r="D18" s="303">
        <v>20</v>
      </c>
      <c r="E18" s="59" t="s">
        <v>732</v>
      </c>
      <c r="F18" s="6"/>
      <c r="G18" s="304">
        <v>20</v>
      </c>
      <c r="H18" s="287" t="s">
        <v>4</v>
      </c>
      <c r="I18" s="59" t="s">
        <v>732</v>
      </c>
      <c r="J18" s="6"/>
      <c r="K18" s="304">
        <v>20</v>
      </c>
      <c r="L18" s="305" t="s">
        <v>93</v>
      </c>
      <c r="M18" s="59" t="s">
        <v>732</v>
      </c>
      <c r="N18" s="6"/>
      <c r="O18" s="304">
        <v>20</v>
      </c>
      <c r="P18" s="325" t="s">
        <v>520</v>
      </c>
      <c r="Q18" s="306" t="s">
        <v>732</v>
      </c>
      <c r="R18" s="6"/>
      <c r="S18" s="304">
        <v>20</v>
      </c>
      <c r="T18" s="307" t="s">
        <v>426</v>
      </c>
    </row>
    <row r="19" spans="1:20" s="302" customFormat="1" ht="90" customHeight="1">
      <c r="A19" s="448" t="s">
        <v>446</v>
      </c>
      <c r="B19" s="448"/>
      <c r="C19" s="448"/>
      <c r="D19" s="303">
        <v>20</v>
      </c>
      <c r="E19" s="59" t="s">
        <v>732</v>
      </c>
      <c r="F19" s="59"/>
      <c r="G19" s="304">
        <v>20</v>
      </c>
      <c r="H19" s="287" t="s">
        <v>382</v>
      </c>
      <c r="I19" s="59" t="s">
        <v>732</v>
      </c>
      <c r="J19" s="59"/>
      <c r="K19" s="304">
        <v>20</v>
      </c>
      <c r="L19" s="305" t="s">
        <v>94</v>
      </c>
      <c r="M19" s="59" t="s">
        <v>732</v>
      </c>
      <c r="N19" s="59"/>
      <c r="O19" s="304">
        <f>D19*20/25</f>
        <v>16</v>
      </c>
      <c r="P19" s="326" t="s">
        <v>521</v>
      </c>
      <c r="Q19" s="59" t="s">
        <v>732</v>
      </c>
      <c r="R19" s="59"/>
      <c r="S19" s="304">
        <v>20</v>
      </c>
      <c r="T19" s="308" t="s">
        <v>427</v>
      </c>
    </row>
    <row r="20" spans="1:20" s="15" customFormat="1" ht="156" customHeight="1">
      <c r="A20" s="448" t="s">
        <v>447</v>
      </c>
      <c r="B20" s="448"/>
      <c r="C20" s="448"/>
      <c r="D20" s="303">
        <v>30</v>
      </c>
      <c r="E20" s="59" t="s">
        <v>732</v>
      </c>
      <c r="F20" s="59"/>
      <c r="G20" s="304">
        <v>30</v>
      </c>
      <c r="H20" s="287" t="s">
        <v>4</v>
      </c>
      <c r="I20" s="59" t="s">
        <v>732</v>
      </c>
      <c r="J20" s="59"/>
      <c r="K20" s="304">
        <v>30</v>
      </c>
      <c r="L20" s="305" t="s">
        <v>394</v>
      </c>
      <c r="M20" s="59" t="s">
        <v>732</v>
      </c>
      <c r="N20" s="59"/>
      <c r="O20" s="304">
        <v>30</v>
      </c>
      <c r="P20" s="327" t="s">
        <v>522</v>
      </c>
      <c r="Q20" s="309" t="s">
        <v>732</v>
      </c>
      <c r="R20" s="309"/>
      <c r="S20" s="304">
        <v>30</v>
      </c>
      <c r="T20" s="307" t="s">
        <v>428</v>
      </c>
    </row>
    <row r="21" spans="1:20" s="15" customFormat="1" ht="162" customHeight="1">
      <c r="A21" s="448" t="s">
        <v>448</v>
      </c>
      <c r="B21" s="448"/>
      <c r="C21" s="448"/>
      <c r="D21" s="303">
        <v>30</v>
      </c>
      <c r="E21" s="59" t="s">
        <v>732</v>
      </c>
      <c r="F21" s="59"/>
      <c r="G21" s="304">
        <v>30</v>
      </c>
      <c r="H21" s="287" t="s">
        <v>4</v>
      </c>
      <c r="I21" s="59" t="s">
        <v>732</v>
      </c>
      <c r="J21" s="59"/>
      <c r="K21" s="304">
        <v>30</v>
      </c>
      <c r="L21" s="305" t="s">
        <v>395</v>
      </c>
      <c r="M21" s="59" t="s">
        <v>732</v>
      </c>
      <c r="N21" s="59"/>
      <c r="O21" s="304">
        <v>30</v>
      </c>
      <c r="P21" s="328" t="s">
        <v>523</v>
      </c>
      <c r="Q21" s="309" t="s">
        <v>732</v>
      </c>
      <c r="R21" s="309"/>
      <c r="S21" s="304">
        <v>30</v>
      </c>
      <c r="T21" s="307" t="s">
        <v>429</v>
      </c>
    </row>
    <row r="22" spans="1:20" s="302" customFormat="1" ht="86.25" customHeight="1">
      <c r="A22" s="448" t="s">
        <v>449</v>
      </c>
      <c r="B22" s="448"/>
      <c r="C22" s="448"/>
      <c r="D22" s="303">
        <v>30</v>
      </c>
      <c r="E22" s="59" t="s">
        <v>58</v>
      </c>
      <c r="F22" s="59"/>
      <c r="G22" s="304">
        <v>30</v>
      </c>
      <c r="H22" s="287" t="s">
        <v>5</v>
      </c>
      <c r="I22" s="59" t="s">
        <v>58</v>
      </c>
      <c r="J22" s="59"/>
      <c r="K22" s="304">
        <v>30</v>
      </c>
      <c r="L22" s="305" t="s">
        <v>396</v>
      </c>
      <c r="M22" s="59" t="s">
        <v>58</v>
      </c>
      <c r="N22" s="59"/>
      <c r="O22" s="304">
        <v>30</v>
      </c>
      <c r="P22" s="327" t="s">
        <v>524</v>
      </c>
      <c r="Q22" s="309" t="s">
        <v>58</v>
      </c>
      <c r="R22" s="309"/>
      <c r="S22" s="304">
        <v>30</v>
      </c>
      <c r="T22" s="308" t="s">
        <v>426</v>
      </c>
    </row>
    <row r="23" spans="1:20" s="302" customFormat="1" ht="75" customHeight="1">
      <c r="A23" s="448" t="s">
        <v>450</v>
      </c>
      <c r="B23" s="448"/>
      <c r="C23" s="448"/>
      <c r="D23" s="303">
        <v>30</v>
      </c>
      <c r="E23" s="59" t="s">
        <v>732</v>
      </c>
      <c r="F23" s="59"/>
      <c r="G23" s="304">
        <f>D23*10/100</f>
        <v>3</v>
      </c>
      <c r="H23" s="287" t="s">
        <v>6</v>
      </c>
      <c r="I23" s="59" t="s">
        <v>732</v>
      </c>
      <c r="J23" s="59"/>
      <c r="K23" s="304">
        <f>D23*15/100</f>
        <v>4.5</v>
      </c>
      <c r="L23" s="305" t="s">
        <v>397</v>
      </c>
      <c r="M23" s="59" t="s">
        <v>732</v>
      </c>
      <c r="N23" s="59"/>
      <c r="O23" s="304">
        <f>D23*30/100</f>
        <v>9</v>
      </c>
      <c r="P23" s="327" t="s">
        <v>525</v>
      </c>
      <c r="Q23" s="309" t="s">
        <v>732</v>
      </c>
      <c r="R23" s="309"/>
      <c r="S23" s="304">
        <v>30</v>
      </c>
      <c r="T23" s="308" t="s">
        <v>430</v>
      </c>
    </row>
    <row r="24" spans="1:20" s="302" customFormat="1" ht="76.5" customHeight="1">
      <c r="A24" s="448" t="s">
        <v>451</v>
      </c>
      <c r="B24" s="448"/>
      <c r="C24" s="448"/>
      <c r="D24" s="303">
        <v>20</v>
      </c>
      <c r="E24" s="59"/>
      <c r="F24" s="59" t="s">
        <v>58</v>
      </c>
      <c r="G24" s="304">
        <v>0</v>
      </c>
      <c r="H24" s="287" t="s">
        <v>378</v>
      </c>
      <c r="I24" s="59" t="s">
        <v>732</v>
      </c>
      <c r="J24" s="59"/>
      <c r="K24" s="304">
        <v>20</v>
      </c>
      <c r="L24" s="305" t="s">
        <v>398</v>
      </c>
      <c r="M24" s="59" t="s">
        <v>732</v>
      </c>
      <c r="N24" s="59"/>
      <c r="O24" s="304">
        <v>10</v>
      </c>
      <c r="P24" s="325" t="s">
        <v>526</v>
      </c>
      <c r="Q24" s="306" t="s">
        <v>732</v>
      </c>
      <c r="R24" s="306"/>
      <c r="S24" s="304">
        <v>20</v>
      </c>
      <c r="T24" s="308" t="s">
        <v>407</v>
      </c>
    </row>
    <row r="25" spans="1:20" s="302" customFormat="1" ht="109.5" customHeight="1">
      <c r="A25" s="448" t="s">
        <v>452</v>
      </c>
      <c r="B25" s="448"/>
      <c r="C25" s="448"/>
      <c r="D25" s="303">
        <v>20</v>
      </c>
      <c r="E25" s="59" t="s">
        <v>732</v>
      </c>
      <c r="F25" s="59"/>
      <c r="G25" s="304">
        <v>20</v>
      </c>
      <c r="H25" s="287" t="s">
        <v>7</v>
      </c>
      <c r="I25" s="59" t="s">
        <v>732</v>
      </c>
      <c r="J25" s="59"/>
      <c r="K25" s="304">
        <v>20</v>
      </c>
      <c r="L25" s="305" t="s">
        <v>395</v>
      </c>
      <c r="M25" s="59" t="s">
        <v>732</v>
      </c>
      <c r="N25" s="59"/>
      <c r="O25" s="304">
        <v>20</v>
      </c>
      <c r="P25" s="327" t="s">
        <v>523</v>
      </c>
      <c r="Q25" s="309" t="s">
        <v>732</v>
      </c>
      <c r="R25" s="309"/>
      <c r="S25" s="304">
        <v>20</v>
      </c>
      <c r="T25" s="308" t="s">
        <v>431</v>
      </c>
    </row>
    <row r="26" spans="1:20" s="302" customFormat="1" ht="78.75" customHeight="1">
      <c r="A26" s="448" t="s">
        <v>453</v>
      </c>
      <c r="B26" s="448"/>
      <c r="C26" s="448"/>
      <c r="D26" s="303">
        <v>10</v>
      </c>
      <c r="E26" s="59" t="s">
        <v>732</v>
      </c>
      <c r="F26" s="59"/>
      <c r="G26" s="304">
        <v>10</v>
      </c>
      <c r="H26" s="287" t="s">
        <v>382</v>
      </c>
      <c r="I26" s="59" t="s">
        <v>732</v>
      </c>
      <c r="J26" s="59"/>
      <c r="K26" s="304">
        <v>10</v>
      </c>
      <c r="L26" s="305" t="s">
        <v>382</v>
      </c>
      <c r="M26" s="59" t="s">
        <v>732</v>
      </c>
      <c r="N26" s="59"/>
      <c r="O26" s="304">
        <v>10</v>
      </c>
      <c r="P26" s="304" t="s">
        <v>382</v>
      </c>
      <c r="Q26" s="59" t="s">
        <v>732</v>
      </c>
      <c r="R26" s="59"/>
      <c r="S26" s="304">
        <v>10</v>
      </c>
      <c r="T26" s="308" t="s">
        <v>407</v>
      </c>
    </row>
    <row r="27" spans="1:20" s="302" customFormat="1" ht="41.25" customHeight="1">
      <c r="A27" s="448" t="s">
        <v>695</v>
      </c>
      <c r="B27" s="448"/>
      <c r="C27" s="448"/>
      <c r="D27" s="622">
        <v>20</v>
      </c>
      <c r="E27" s="561"/>
      <c r="F27" s="561" t="s">
        <v>58</v>
      </c>
      <c r="G27" s="619">
        <v>0</v>
      </c>
      <c r="H27" s="441" t="s">
        <v>378</v>
      </c>
      <c r="I27" s="561" t="s">
        <v>732</v>
      </c>
      <c r="J27" s="561"/>
      <c r="K27" s="619">
        <v>20</v>
      </c>
      <c r="L27" s="631" t="s">
        <v>382</v>
      </c>
      <c r="M27" s="561" t="s">
        <v>732</v>
      </c>
      <c r="N27" s="561"/>
      <c r="O27" s="619">
        <v>20</v>
      </c>
      <c r="P27" s="619" t="s">
        <v>382</v>
      </c>
      <c r="Q27" s="561" t="s">
        <v>732</v>
      </c>
      <c r="R27" s="561"/>
      <c r="S27" s="619">
        <v>20</v>
      </c>
      <c r="T27" s="620" t="s">
        <v>407</v>
      </c>
    </row>
    <row r="28" spans="1:20" s="302" customFormat="1" ht="121.5" customHeight="1">
      <c r="A28" s="449" t="s">
        <v>696</v>
      </c>
      <c r="B28" s="449"/>
      <c r="C28" s="449"/>
      <c r="D28" s="622"/>
      <c r="E28" s="561"/>
      <c r="F28" s="561"/>
      <c r="G28" s="619"/>
      <c r="H28" s="441"/>
      <c r="I28" s="561"/>
      <c r="J28" s="561"/>
      <c r="K28" s="619"/>
      <c r="L28" s="631"/>
      <c r="M28" s="561"/>
      <c r="N28" s="561"/>
      <c r="O28" s="619"/>
      <c r="P28" s="619"/>
      <c r="Q28" s="561"/>
      <c r="R28" s="561"/>
      <c r="S28" s="619"/>
      <c r="T28" s="620"/>
    </row>
    <row r="29" spans="1:20" s="302" customFormat="1" ht="29.25" customHeight="1">
      <c r="A29" s="448" t="s">
        <v>454</v>
      </c>
      <c r="B29" s="448"/>
      <c r="C29" s="448"/>
      <c r="D29" s="622">
        <v>20</v>
      </c>
      <c r="E29" s="561"/>
      <c r="F29" s="561" t="s">
        <v>732</v>
      </c>
      <c r="G29" s="619">
        <v>20</v>
      </c>
      <c r="H29" s="441" t="s">
        <v>378</v>
      </c>
      <c r="I29" s="561"/>
      <c r="J29" s="561" t="s">
        <v>732</v>
      </c>
      <c r="K29" s="619">
        <v>0</v>
      </c>
      <c r="L29" s="631" t="s">
        <v>378</v>
      </c>
      <c r="M29" s="561"/>
      <c r="N29" s="561" t="s">
        <v>732</v>
      </c>
      <c r="O29" s="619">
        <v>0</v>
      </c>
      <c r="P29" s="619" t="s">
        <v>378</v>
      </c>
      <c r="Q29" s="561"/>
      <c r="R29" s="561" t="s">
        <v>732</v>
      </c>
      <c r="S29" s="619">
        <v>0</v>
      </c>
      <c r="T29" s="620" t="s">
        <v>423</v>
      </c>
    </row>
    <row r="30" spans="1:20" s="302" customFormat="1" ht="111" customHeight="1">
      <c r="A30" s="449" t="s">
        <v>546</v>
      </c>
      <c r="B30" s="449"/>
      <c r="C30" s="449"/>
      <c r="D30" s="622"/>
      <c r="E30" s="561"/>
      <c r="F30" s="561"/>
      <c r="G30" s="619"/>
      <c r="H30" s="441"/>
      <c r="I30" s="561"/>
      <c r="J30" s="561"/>
      <c r="K30" s="619"/>
      <c r="L30" s="631"/>
      <c r="M30" s="561"/>
      <c r="N30" s="561"/>
      <c r="O30" s="619"/>
      <c r="P30" s="619"/>
      <c r="Q30" s="561"/>
      <c r="R30" s="561"/>
      <c r="S30" s="619"/>
      <c r="T30" s="620"/>
    </row>
    <row r="31" spans="1:20" s="302" customFormat="1" ht="27" customHeight="1">
      <c r="A31" s="448" t="s">
        <v>697</v>
      </c>
      <c r="B31" s="448"/>
      <c r="C31" s="448"/>
      <c r="D31" s="622">
        <v>10</v>
      </c>
      <c r="E31" s="561" t="s">
        <v>732</v>
      </c>
      <c r="F31" s="561"/>
      <c r="G31" s="619">
        <v>10</v>
      </c>
      <c r="H31" s="441" t="s">
        <v>378</v>
      </c>
      <c r="I31" s="561" t="s">
        <v>732</v>
      </c>
      <c r="J31" s="561"/>
      <c r="K31" s="619">
        <v>10</v>
      </c>
      <c r="L31" s="631" t="s">
        <v>382</v>
      </c>
      <c r="M31" s="561" t="s">
        <v>732</v>
      </c>
      <c r="N31" s="561"/>
      <c r="O31" s="619">
        <v>10</v>
      </c>
      <c r="P31" s="619" t="s">
        <v>382</v>
      </c>
      <c r="Q31" s="561" t="s">
        <v>732</v>
      </c>
      <c r="R31" s="561"/>
      <c r="S31" s="619">
        <v>10</v>
      </c>
      <c r="T31" s="620" t="s">
        <v>432</v>
      </c>
    </row>
    <row r="32" spans="1:20" s="302" customFormat="1" ht="75" customHeight="1">
      <c r="A32" s="449" t="s">
        <v>698</v>
      </c>
      <c r="B32" s="449"/>
      <c r="C32" s="449"/>
      <c r="D32" s="622"/>
      <c r="E32" s="561"/>
      <c r="F32" s="561"/>
      <c r="G32" s="619"/>
      <c r="H32" s="441"/>
      <c r="I32" s="561"/>
      <c r="J32" s="561"/>
      <c r="K32" s="619"/>
      <c r="L32" s="631"/>
      <c r="M32" s="561"/>
      <c r="N32" s="561"/>
      <c r="O32" s="619"/>
      <c r="P32" s="619"/>
      <c r="Q32" s="561"/>
      <c r="R32" s="561"/>
      <c r="S32" s="619"/>
      <c r="T32" s="620"/>
    </row>
    <row r="33" spans="1:20" s="302" customFormat="1" ht="39.75" customHeight="1">
      <c r="A33" s="448" t="s">
        <v>628</v>
      </c>
      <c r="B33" s="448"/>
      <c r="C33" s="448"/>
      <c r="D33" s="622">
        <v>10</v>
      </c>
      <c r="E33" s="561" t="s">
        <v>732</v>
      </c>
      <c r="F33" s="561"/>
      <c r="G33" s="619">
        <v>10</v>
      </c>
      <c r="H33" s="441" t="s">
        <v>382</v>
      </c>
      <c r="I33" s="561" t="s">
        <v>732</v>
      </c>
      <c r="J33" s="561"/>
      <c r="K33" s="619">
        <v>10</v>
      </c>
      <c r="L33" s="631" t="s">
        <v>382</v>
      </c>
      <c r="M33" s="561" t="s">
        <v>732</v>
      </c>
      <c r="N33" s="561"/>
      <c r="O33" s="619">
        <v>0</v>
      </c>
      <c r="P33" s="619" t="s">
        <v>378</v>
      </c>
      <c r="Q33" s="561" t="s">
        <v>732</v>
      </c>
      <c r="R33" s="561"/>
      <c r="S33" s="619">
        <v>10</v>
      </c>
      <c r="T33" s="620" t="s">
        <v>407</v>
      </c>
    </row>
    <row r="34" spans="1:20" s="302" customFormat="1" ht="20.25" customHeight="1">
      <c r="A34" s="449" t="s">
        <v>303</v>
      </c>
      <c r="B34" s="448"/>
      <c r="C34" s="448"/>
      <c r="D34" s="622"/>
      <c r="E34" s="561"/>
      <c r="F34" s="561"/>
      <c r="G34" s="619"/>
      <c r="H34" s="441"/>
      <c r="I34" s="561"/>
      <c r="J34" s="561"/>
      <c r="K34" s="619"/>
      <c r="L34" s="631"/>
      <c r="M34" s="561"/>
      <c r="N34" s="561"/>
      <c r="O34" s="619"/>
      <c r="P34" s="619"/>
      <c r="Q34" s="561"/>
      <c r="R34" s="561"/>
      <c r="S34" s="619"/>
      <c r="T34" s="620"/>
    </row>
    <row r="35" spans="1:20" s="302" customFormat="1" ht="105" customHeight="1">
      <c r="A35" s="449" t="s">
        <v>544</v>
      </c>
      <c r="B35" s="449"/>
      <c r="C35" s="449"/>
      <c r="D35" s="622"/>
      <c r="E35" s="561"/>
      <c r="F35" s="561"/>
      <c r="G35" s="619"/>
      <c r="H35" s="441"/>
      <c r="I35" s="561"/>
      <c r="J35" s="561"/>
      <c r="K35" s="619"/>
      <c r="L35" s="631"/>
      <c r="M35" s="561"/>
      <c r="N35" s="561"/>
      <c r="O35" s="619"/>
      <c r="P35" s="619"/>
      <c r="Q35" s="561"/>
      <c r="R35" s="561"/>
      <c r="S35" s="619"/>
      <c r="T35" s="620"/>
    </row>
    <row r="36" spans="1:20" s="302" customFormat="1" ht="84" customHeight="1">
      <c r="A36" s="448" t="s">
        <v>455</v>
      </c>
      <c r="B36" s="449"/>
      <c r="C36" s="449"/>
      <c r="D36" s="622">
        <v>10</v>
      </c>
      <c r="E36" s="561" t="s">
        <v>732</v>
      </c>
      <c r="F36" s="561"/>
      <c r="G36" s="619">
        <v>10</v>
      </c>
      <c r="H36" s="287" t="s">
        <v>382</v>
      </c>
      <c r="I36" s="561" t="s">
        <v>732</v>
      </c>
      <c r="J36" s="561"/>
      <c r="K36" s="619">
        <v>10</v>
      </c>
      <c r="L36" s="305" t="s">
        <v>91</v>
      </c>
      <c r="M36" s="561" t="s">
        <v>732</v>
      </c>
      <c r="N36" s="561"/>
      <c r="O36" s="619">
        <v>10</v>
      </c>
      <c r="P36" s="329" t="s">
        <v>527</v>
      </c>
      <c r="Q36" s="561" t="s">
        <v>732</v>
      </c>
      <c r="R36" s="561"/>
      <c r="S36" s="619">
        <v>10</v>
      </c>
      <c r="T36" s="620" t="s">
        <v>424</v>
      </c>
    </row>
    <row r="37" spans="1:20" s="5" customFormat="1" ht="89.25" customHeight="1">
      <c r="A37" s="448" t="s">
        <v>456</v>
      </c>
      <c r="B37" s="449"/>
      <c r="C37" s="449"/>
      <c r="D37" s="622"/>
      <c r="E37" s="561"/>
      <c r="F37" s="561"/>
      <c r="G37" s="619"/>
      <c r="H37" s="441" t="s">
        <v>382</v>
      </c>
      <c r="I37" s="561"/>
      <c r="J37" s="561"/>
      <c r="K37" s="619"/>
      <c r="L37" s="631" t="s">
        <v>382</v>
      </c>
      <c r="M37" s="561"/>
      <c r="N37" s="561"/>
      <c r="O37" s="619"/>
      <c r="P37" s="619" t="s">
        <v>382</v>
      </c>
      <c r="Q37" s="561"/>
      <c r="R37" s="561"/>
      <c r="S37" s="619"/>
      <c r="T37" s="620"/>
    </row>
    <row r="38" spans="1:20" s="302" customFormat="1" ht="112.5" customHeight="1">
      <c r="A38" s="449" t="s">
        <v>728</v>
      </c>
      <c r="B38" s="449"/>
      <c r="C38" s="449"/>
      <c r="D38" s="622"/>
      <c r="E38" s="561"/>
      <c r="F38" s="561"/>
      <c r="G38" s="619"/>
      <c r="H38" s="441"/>
      <c r="I38" s="561"/>
      <c r="J38" s="561"/>
      <c r="K38" s="619"/>
      <c r="L38" s="631"/>
      <c r="M38" s="561"/>
      <c r="N38" s="561"/>
      <c r="O38" s="619"/>
      <c r="P38" s="634"/>
      <c r="Q38" s="611"/>
      <c r="R38" s="611"/>
      <c r="S38" s="619"/>
      <c r="T38" s="620"/>
    </row>
    <row r="39" spans="1:20" s="302" customFormat="1" ht="44.25" customHeight="1">
      <c r="A39" s="449" t="s">
        <v>40</v>
      </c>
      <c r="B39" s="449"/>
      <c r="C39" s="449"/>
      <c r="D39" s="622"/>
      <c r="E39" s="561"/>
      <c r="F39" s="561"/>
      <c r="G39" s="619"/>
      <c r="H39" s="441"/>
      <c r="I39" s="561"/>
      <c r="J39" s="561"/>
      <c r="K39" s="619"/>
      <c r="L39" s="631"/>
      <c r="M39" s="561"/>
      <c r="N39" s="561"/>
      <c r="O39" s="619"/>
      <c r="P39" s="634"/>
      <c r="Q39" s="611"/>
      <c r="R39" s="611"/>
      <c r="S39" s="619"/>
      <c r="T39" s="620"/>
    </row>
    <row r="40" spans="1:20" s="302" customFormat="1" ht="108" customHeight="1">
      <c r="A40" s="449" t="s">
        <v>729</v>
      </c>
      <c r="B40" s="449"/>
      <c r="C40" s="449"/>
      <c r="D40" s="622"/>
      <c r="E40" s="561"/>
      <c r="F40" s="561"/>
      <c r="G40" s="619"/>
      <c r="H40" s="441"/>
      <c r="I40" s="561"/>
      <c r="J40" s="561"/>
      <c r="K40" s="619"/>
      <c r="L40" s="631"/>
      <c r="M40" s="561"/>
      <c r="N40" s="561"/>
      <c r="O40" s="619"/>
      <c r="P40" s="634"/>
      <c r="Q40" s="611"/>
      <c r="R40" s="611"/>
      <c r="S40" s="619"/>
      <c r="T40" s="620"/>
    </row>
    <row r="41" spans="1:20" s="302" customFormat="1" ht="16.5" customHeight="1">
      <c r="A41" s="448" t="s">
        <v>547</v>
      </c>
      <c r="B41" s="448"/>
      <c r="C41" s="448"/>
      <c r="D41" s="622">
        <v>10</v>
      </c>
      <c r="E41" s="628" t="s">
        <v>732</v>
      </c>
      <c r="F41" s="628"/>
      <c r="G41" s="619">
        <v>10</v>
      </c>
      <c r="H41" s="441" t="s">
        <v>382</v>
      </c>
      <c r="I41" s="628" t="s">
        <v>732</v>
      </c>
      <c r="J41" s="628"/>
      <c r="K41" s="619">
        <v>10</v>
      </c>
      <c r="L41" s="631" t="s">
        <v>382</v>
      </c>
      <c r="M41" s="628" t="s">
        <v>732</v>
      </c>
      <c r="N41" s="628"/>
      <c r="O41" s="619">
        <v>10</v>
      </c>
      <c r="P41" s="619" t="s">
        <v>382</v>
      </c>
      <c r="Q41" s="628" t="s">
        <v>732</v>
      </c>
      <c r="R41" s="628"/>
      <c r="S41" s="619">
        <v>10</v>
      </c>
      <c r="T41" s="620" t="s">
        <v>407</v>
      </c>
    </row>
    <row r="42" spans="1:20" s="302" customFormat="1" ht="78" customHeight="1">
      <c r="A42" s="449" t="s">
        <v>652</v>
      </c>
      <c r="B42" s="449"/>
      <c r="C42" s="449"/>
      <c r="D42" s="622"/>
      <c r="E42" s="628"/>
      <c r="F42" s="628"/>
      <c r="G42" s="619"/>
      <c r="H42" s="441"/>
      <c r="I42" s="628"/>
      <c r="J42" s="628"/>
      <c r="K42" s="619"/>
      <c r="L42" s="631"/>
      <c r="M42" s="628"/>
      <c r="N42" s="628"/>
      <c r="O42" s="619"/>
      <c r="P42" s="619"/>
      <c r="Q42" s="628"/>
      <c r="R42" s="628"/>
      <c r="S42" s="619"/>
      <c r="T42" s="620"/>
    </row>
    <row r="43" spans="1:20" s="302" customFormat="1" ht="65.25" customHeight="1">
      <c r="A43" s="449" t="s">
        <v>653</v>
      </c>
      <c r="B43" s="449"/>
      <c r="C43" s="449"/>
      <c r="D43" s="622"/>
      <c r="E43" s="628"/>
      <c r="F43" s="628"/>
      <c r="G43" s="619"/>
      <c r="H43" s="441"/>
      <c r="I43" s="628"/>
      <c r="J43" s="628"/>
      <c r="K43" s="619"/>
      <c r="L43" s="631"/>
      <c r="M43" s="628"/>
      <c r="N43" s="628"/>
      <c r="O43" s="619"/>
      <c r="P43" s="619"/>
      <c r="Q43" s="628"/>
      <c r="R43" s="628"/>
      <c r="S43" s="619"/>
      <c r="T43" s="620"/>
    </row>
    <row r="44" spans="1:20" s="302" customFormat="1" ht="33" customHeight="1">
      <c r="A44" s="448" t="s">
        <v>654</v>
      </c>
      <c r="B44" s="448"/>
      <c r="C44" s="448"/>
      <c r="D44" s="310">
        <v>10</v>
      </c>
      <c r="E44" s="330" t="s">
        <v>732</v>
      </c>
      <c r="F44" s="330"/>
      <c r="G44" s="311">
        <v>10</v>
      </c>
      <c r="H44" s="287" t="s">
        <v>382</v>
      </c>
      <c r="I44" s="330" t="s">
        <v>732</v>
      </c>
      <c r="J44" s="330"/>
      <c r="K44" s="311">
        <v>10</v>
      </c>
      <c r="L44" s="312" t="s">
        <v>382</v>
      </c>
      <c r="M44" s="330" t="s">
        <v>732</v>
      </c>
      <c r="N44" s="330"/>
      <c r="O44" s="311">
        <v>10</v>
      </c>
      <c r="P44" s="311" t="s">
        <v>382</v>
      </c>
      <c r="Q44" s="330" t="s">
        <v>732</v>
      </c>
      <c r="R44" s="330"/>
      <c r="S44" s="311">
        <v>10</v>
      </c>
      <c r="T44" s="311" t="s">
        <v>407</v>
      </c>
    </row>
    <row r="45" spans="1:20" ht="35.25" customHeight="1">
      <c r="A45" s="566" t="s">
        <v>730</v>
      </c>
      <c r="B45" s="566"/>
      <c r="C45" s="566"/>
      <c r="D45" s="299">
        <f>SUM(D8:D44)</f>
        <v>400</v>
      </c>
      <c r="E45" s="317"/>
      <c r="F45" s="317"/>
      <c r="G45" s="299">
        <f>SUM(G8:G44)</f>
        <v>333</v>
      </c>
      <c r="H45" s="331"/>
      <c r="I45" s="300"/>
      <c r="J45" s="300"/>
      <c r="K45" s="299">
        <f>SUM(K8:K44)</f>
        <v>354.5</v>
      </c>
      <c r="L45" s="301"/>
      <c r="M45" s="300"/>
      <c r="N45" s="300"/>
      <c r="O45" s="299">
        <f>SUM(O8:O44)</f>
        <v>335</v>
      </c>
      <c r="P45" s="318"/>
      <c r="Q45" s="300"/>
      <c r="R45" s="300"/>
      <c r="S45" s="299">
        <f>SUM(S8:S44)</f>
        <v>380</v>
      </c>
      <c r="T45" s="313"/>
    </row>
    <row r="49" spans="2:5" ht="54" customHeight="1">
      <c r="B49" s="243" t="s">
        <v>284</v>
      </c>
      <c r="C49" s="243"/>
      <c r="D49" s="243"/>
      <c r="E49" s="243"/>
    </row>
    <row r="56" ht="12.75">
      <c r="R56" s="333"/>
    </row>
  </sheetData>
  <sheetProtection/>
  <mergeCells count="180">
    <mergeCell ref="M41:M43"/>
    <mergeCell ref="P37:P40"/>
    <mergeCell ref="N41:N43"/>
    <mergeCell ref="O41:O43"/>
    <mergeCell ref="P41:P43"/>
    <mergeCell ref="Q41:Q43"/>
    <mergeCell ref="R41:R43"/>
    <mergeCell ref="S41:S43"/>
    <mergeCell ref="T41:T43"/>
    <mergeCell ref="M36:M40"/>
    <mergeCell ref="N36:N40"/>
    <mergeCell ref="O36:O40"/>
    <mergeCell ref="Q36:Q40"/>
    <mergeCell ref="Q33:Q35"/>
    <mergeCell ref="R33:R35"/>
    <mergeCell ref="S33:S35"/>
    <mergeCell ref="T33:T35"/>
    <mergeCell ref="Q31:Q32"/>
    <mergeCell ref="R31:R32"/>
    <mergeCell ref="S31:S32"/>
    <mergeCell ref="T31:T32"/>
    <mergeCell ref="Q29:Q30"/>
    <mergeCell ref="R29:R30"/>
    <mergeCell ref="S29:S30"/>
    <mergeCell ref="T29:T30"/>
    <mergeCell ref="Q27:Q28"/>
    <mergeCell ref="R27:R28"/>
    <mergeCell ref="S27:S28"/>
    <mergeCell ref="T27:T28"/>
    <mergeCell ref="Q9:Q17"/>
    <mergeCell ref="R9:R17"/>
    <mergeCell ref="S9:S17"/>
    <mergeCell ref="T9:T17"/>
    <mergeCell ref="M31:M32"/>
    <mergeCell ref="N31:N32"/>
    <mergeCell ref="O31:O32"/>
    <mergeCell ref="P31:P32"/>
    <mergeCell ref="M33:M35"/>
    <mergeCell ref="N33:N35"/>
    <mergeCell ref="O33:O35"/>
    <mergeCell ref="P33:P35"/>
    <mergeCell ref="M27:M28"/>
    <mergeCell ref="N27:N28"/>
    <mergeCell ref="O27:O28"/>
    <mergeCell ref="P27:P28"/>
    <mergeCell ref="M29:M30"/>
    <mergeCell ref="N29:N30"/>
    <mergeCell ref="O29:O30"/>
    <mergeCell ref="P29:P30"/>
    <mergeCell ref="I41:I43"/>
    <mergeCell ref="J41:J43"/>
    <mergeCell ref="K41:K43"/>
    <mergeCell ref="L41:L43"/>
    <mergeCell ref="L37:L40"/>
    <mergeCell ref="I36:I40"/>
    <mergeCell ref="J36:J40"/>
    <mergeCell ref="K36:K40"/>
    <mergeCell ref="I33:I35"/>
    <mergeCell ref="J33:J35"/>
    <mergeCell ref="K33:K35"/>
    <mergeCell ref="L33:L35"/>
    <mergeCell ref="I31:I32"/>
    <mergeCell ref="J31:J32"/>
    <mergeCell ref="K31:K32"/>
    <mergeCell ref="L31:L32"/>
    <mergeCell ref="I29:I30"/>
    <mergeCell ref="J29:J30"/>
    <mergeCell ref="K29:K30"/>
    <mergeCell ref="L29:L30"/>
    <mergeCell ref="I27:I28"/>
    <mergeCell ref="J27:J28"/>
    <mergeCell ref="K27:K28"/>
    <mergeCell ref="L27:L28"/>
    <mergeCell ref="S7:S8"/>
    <mergeCell ref="T7:T8"/>
    <mergeCell ref="I9:I17"/>
    <mergeCell ref="J9:J17"/>
    <mergeCell ref="K9:K17"/>
    <mergeCell ref="L9:L17"/>
    <mergeCell ref="M9:M17"/>
    <mergeCell ref="N9:N17"/>
    <mergeCell ref="O9:O17"/>
    <mergeCell ref="P9:P17"/>
    <mergeCell ref="I6:L6"/>
    <mergeCell ref="M6:P6"/>
    <mergeCell ref="Q6:T6"/>
    <mergeCell ref="I7:J7"/>
    <mergeCell ref="K7:K8"/>
    <mergeCell ref="L7:L8"/>
    <mergeCell ref="M7:N7"/>
    <mergeCell ref="O7:O8"/>
    <mergeCell ref="P7:P8"/>
    <mergeCell ref="Q7:R7"/>
    <mergeCell ref="A44:C44"/>
    <mergeCell ref="E41:E43"/>
    <mergeCell ref="F41:F43"/>
    <mergeCell ref="A40:C40"/>
    <mergeCell ref="A41:C41"/>
    <mergeCell ref="A42:C42"/>
    <mergeCell ref="D41:D43"/>
    <mergeCell ref="D36:D40"/>
    <mergeCell ref="A24:C24"/>
    <mergeCell ref="A33:C33"/>
    <mergeCell ref="A28:C28"/>
    <mergeCell ref="A32:C32"/>
    <mergeCell ref="A31:C31"/>
    <mergeCell ref="A26:C26"/>
    <mergeCell ref="A27:C27"/>
    <mergeCell ref="E6:H6"/>
    <mergeCell ref="A21:C21"/>
    <mergeCell ref="A17:C17"/>
    <mergeCell ref="A18:C18"/>
    <mergeCell ref="B7:D7"/>
    <mergeCell ref="E7:F7"/>
    <mergeCell ref="A19:C19"/>
    <mergeCell ref="A20:C20"/>
    <mergeCell ref="F9:F17"/>
    <mergeCell ref="G9:G17"/>
    <mergeCell ref="A23:C23"/>
    <mergeCell ref="A6:D6"/>
    <mergeCell ref="A22:C22"/>
    <mergeCell ref="A16:C16"/>
    <mergeCell ref="A13:B13"/>
    <mergeCell ref="A12:B12"/>
    <mergeCell ref="A8:C8"/>
    <mergeCell ref="A10:B10"/>
    <mergeCell ref="A11:B11"/>
    <mergeCell ref="A9:C9"/>
    <mergeCell ref="A1:H1"/>
    <mergeCell ref="A2:H2"/>
    <mergeCell ref="A3:H3"/>
    <mergeCell ref="A4:H4"/>
    <mergeCell ref="H41:H43"/>
    <mergeCell ref="G41:G43"/>
    <mergeCell ref="G7:G8"/>
    <mergeCell ref="H7:H8"/>
    <mergeCell ref="G27:G28"/>
    <mergeCell ref="H27:H28"/>
    <mergeCell ref="H29:H30"/>
    <mergeCell ref="H37:H40"/>
    <mergeCell ref="G29:G30"/>
    <mergeCell ref="H31:H32"/>
    <mergeCell ref="H9:H17"/>
    <mergeCell ref="F33:F35"/>
    <mergeCell ref="G33:G35"/>
    <mergeCell ref="H33:H35"/>
    <mergeCell ref="F27:F28"/>
    <mergeCell ref="F31:F32"/>
    <mergeCell ref="G31:G32"/>
    <mergeCell ref="E27:E28"/>
    <mergeCell ref="D27:D28"/>
    <mergeCell ref="F29:F30"/>
    <mergeCell ref="D33:D35"/>
    <mergeCell ref="E29:E30"/>
    <mergeCell ref="A35:C35"/>
    <mergeCell ref="A34:C34"/>
    <mergeCell ref="A29:C29"/>
    <mergeCell ref="A30:C30"/>
    <mergeCell ref="E33:E35"/>
    <mergeCell ref="E31:E32"/>
    <mergeCell ref="B49:E49"/>
    <mergeCell ref="D9:D17"/>
    <mergeCell ref="A14:C14"/>
    <mergeCell ref="A15:C15"/>
    <mergeCell ref="D31:D32"/>
    <mergeCell ref="D29:D30"/>
    <mergeCell ref="A25:C25"/>
    <mergeCell ref="E9:E17"/>
    <mergeCell ref="A38:C38"/>
    <mergeCell ref="A39:C39"/>
    <mergeCell ref="R36:R40"/>
    <mergeCell ref="S36:S40"/>
    <mergeCell ref="T36:T40"/>
    <mergeCell ref="A45:C45"/>
    <mergeCell ref="E36:E40"/>
    <mergeCell ref="F36:F40"/>
    <mergeCell ref="A36:C36"/>
    <mergeCell ref="A37:C37"/>
    <mergeCell ref="A43:C43"/>
    <mergeCell ref="G36:G40"/>
  </mergeCells>
  <printOptions horizontalCentered="1"/>
  <pageMargins left="0.984251968503937" right="0.7086614173228347" top="0.984251968503937" bottom="0.984251968503937" header="0" footer="0"/>
  <pageSetup horizontalDpi="300" verticalDpi="300" orientation="portrait" scale="60" r:id="rId1"/>
  <headerFooter alignWithMargins="0">
    <oddFooter>&amp;LElaboró:
Revisó:
&amp;D&amp;C&amp;N</oddFooter>
  </headerFooter>
</worksheet>
</file>

<file path=xl/worksheets/sheet16.xml><?xml version="1.0" encoding="utf-8"?>
<worksheet xmlns="http://schemas.openxmlformats.org/spreadsheetml/2006/main" xmlns:r="http://schemas.openxmlformats.org/officeDocument/2006/relationships">
  <sheetPr>
    <tabColor indexed="35"/>
  </sheetPr>
  <dimension ref="A1:H25"/>
  <sheetViews>
    <sheetView view="pageBreakPreview" zoomScaleSheetLayoutView="100" zoomScalePageLayoutView="0" workbookViewId="0" topLeftCell="A1">
      <selection activeCell="I12" sqref="I12"/>
    </sheetView>
  </sheetViews>
  <sheetFormatPr defaultColWidth="12.57421875" defaultRowHeight="42.75" customHeight="1"/>
  <cols>
    <col min="1" max="1" width="4.140625" style="21" customWidth="1"/>
    <col min="2" max="2" width="24.421875" style="21" customWidth="1"/>
    <col min="3" max="3" width="15.00390625" style="21" customWidth="1"/>
    <col min="4" max="4" width="18.57421875" style="21" customWidth="1"/>
    <col min="5" max="6" width="10.7109375" style="21" customWidth="1"/>
    <col min="7" max="7" width="9.57421875" style="21" customWidth="1"/>
    <col min="8" max="8" width="11.8515625" style="21" customWidth="1"/>
    <col min="9" max="16384" width="12.57421875" style="21" customWidth="1"/>
  </cols>
  <sheetData>
    <row r="1" spans="1:8" s="1" customFormat="1" ht="48.75" customHeight="1">
      <c r="A1" s="543" t="s">
        <v>35</v>
      </c>
      <c r="B1" s="544"/>
      <c r="C1" s="544"/>
      <c r="D1" s="544"/>
      <c r="E1" s="544"/>
      <c r="F1" s="544"/>
      <c r="G1" s="544"/>
      <c r="H1" s="583"/>
    </row>
    <row r="2" spans="1:8" s="1" customFormat="1" ht="48" customHeight="1">
      <c r="A2" s="720" t="s">
        <v>364</v>
      </c>
      <c r="B2" s="721"/>
      <c r="C2" s="721"/>
      <c r="D2" s="721"/>
      <c r="E2" s="721"/>
      <c r="F2" s="721"/>
      <c r="G2" s="721"/>
      <c r="H2" s="722"/>
    </row>
    <row r="3" spans="1:8" s="1" customFormat="1" ht="34.5" customHeight="1">
      <c r="A3" s="723" t="s">
        <v>59</v>
      </c>
      <c r="B3" s="394"/>
      <c r="C3" s="394"/>
      <c r="D3" s="394"/>
      <c r="E3" s="394"/>
      <c r="F3" s="394"/>
      <c r="G3" s="394"/>
      <c r="H3" s="724"/>
    </row>
    <row r="4" spans="1:8" s="19" customFormat="1" ht="37.5" customHeight="1">
      <c r="A4" s="725" t="s">
        <v>365</v>
      </c>
      <c r="B4" s="395"/>
      <c r="C4" s="395"/>
      <c r="D4" s="395"/>
      <c r="E4" s="395"/>
      <c r="F4" s="395"/>
      <c r="G4" s="395"/>
      <c r="H4" s="726"/>
    </row>
    <row r="5" spans="1:8" s="20" customFormat="1" ht="24" customHeight="1">
      <c r="A5" s="727"/>
      <c r="B5" s="108"/>
      <c r="C5" s="108"/>
      <c r="D5" s="108"/>
      <c r="E5" s="108"/>
      <c r="F5" s="108"/>
      <c r="G5" s="108"/>
      <c r="H5" s="728"/>
    </row>
    <row r="6" spans="1:8" ht="30" customHeight="1">
      <c r="A6" s="384" t="s">
        <v>288</v>
      </c>
      <c r="B6" s="384"/>
      <c r="C6" s="384" t="s">
        <v>289</v>
      </c>
      <c r="D6" s="384"/>
      <c r="E6" s="384"/>
      <c r="F6" s="384"/>
      <c r="G6" s="384"/>
      <c r="H6" s="384"/>
    </row>
    <row r="7" spans="1:8" ht="41.25" customHeight="1">
      <c r="A7" s="384"/>
      <c r="B7" s="384"/>
      <c r="C7" s="396" t="s">
        <v>367</v>
      </c>
      <c r="D7" s="396"/>
      <c r="E7" s="396"/>
      <c r="F7" s="396"/>
      <c r="G7" s="396"/>
      <c r="H7" s="396"/>
    </row>
    <row r="8" spans="1:8" ht="54.75" customHeight="1">
      <c r="A8" s="384"/>
      <c r="B8" s="384"/>
      <c r="C8" s="386" t="s">
        <v>290</v>
      </c>
      <c r="D8" s="104" t="s">
        <v>291</v>
      </c>
      <c r="E8" s="104" t="s">
        <v>293</v>
      </c>
      <c r="F8" s="387" t="s">
        <v>458</v>
      </c>
      <c r="G8" s="386" t="s">
        <v>294</v>
      </c>
      <c r="H8" s="635" t="s">
        <v>295</v>
      </c>
    </row>
    <row r="9" spans="1:8" ht="42.75" customHeight="1">
      <c r="A9" s="384" t="s">
        <v>296</v>
      </c>
      <c r="B9" s="384"/>
      <c r="C9" s="386"/>
      <c r="D9" s="85" t="s">
        <v>297</v>
      </c>
      <c r="E9" s="85" t="s">
        <v>466</v>
      </c>
      <c r="F9" s="388"/>
      <c r="G9" s="386"/>
      <c r="H9" s="635"/>
    </row>
    <row r="10" spans="1:8" ht="66.75" customHeight="1">
      <c r="A10" s="86" t="s">
        <v>366</v>
      </c>
      <c r="B10" s="87" t="s">
        <v>465</v>
      </c>
      <c r="C10" s="88" t="s">
        <v>718</v>
      </c>
      <c r="D10" s="89">
        <f>'Rc SP'!G72</f>
        <v>294</v>
      </c>
      <c r="E10" s="89">
        <f>'PRIMAS G2'!E7</f>
        <v>379.1400667722363</v>
      </c>
      <c r="F10" s="89">
        <f>SUM(D10:E10)</f>
        <v>673.1400667722363</v>
      </c>
      <c r="G10" s="334">
        <v>1</v>
      </c>
      <c r="H10" s="91">
        <f>F10*G10</f>
        <v>673.1400667722363</v>
      </c>
    </row>
    <row r="11" spans="1:8" ht="38.25" customHeight="1">
      <c r="A11" s="109" t="s">
        <v>459</v>
      </c>
      <c r="B11" s="109"/>
      <c r="C11" s="109"/>
      <c r="D11" s="109"/>
      <c r="E11" s="83"/>
      <c r="F11" s="83"/>
      <c r="G11" s="335">
        <f>SUM(G1:G10)</f>
        <v>1</v>
      </c>
      <c r="H11" s="92">
        <f>SUM(H10:H10)</f>
        <v>673.1400667722363</v>
      </c>
    </row>
    <row r="12" spans="1:8" s="82" customFormat="1" ht="47.25" customHeight="1">
      <c r="A12" s="84"/>
      <c r="B12" s="381" t="s">
        <v>370</v>
      </c>
      <c r="C12" s="381"/>
      <c r="D12" s="381"/>
      <c r="E12" s="382" t="s">
        <v>371</v>
      </c>
      <c r="F12" s="382"/>
      <c r="G12" s="84"/>
      <c r="H12" s="91">
        <v>200</v>
      </c>
    </row>
    <row r="13" spans="1:8" ht="42.75" customHeight="1">
      <c r="A13" s="383" t="s">
        <v>373</v>
      </c>
      <c r="B13" s="383"/>
      <c r="C13" s="383"/>
      <c r="D13" s="383"/>
      <c r="E13" s="383"/>
      <c r="F13" s="383"/>
      <c r="G13" s="383"/>
      <c r="H13" s="92">
        <f>H11+H12</f>
        <v>873.1400667722363</v>
      </c>
    </row>
    <row r="14" spans="1:8" ht="42.75" customHeight="1">
      <c r="A14" s="339"/>
      <c r="B14" s="339"/>
      <c r="C14" s="339"/>
      <c r="D14" s="339"/>
      <c r="E14" s="339"/>
      <c r="F14" s="339"/>
      <c r="G14" s="339"/>
      <c r="H14" s="340"/>
    </row>
    <row r="15" spans="1:8" ht="42.75" customHeight="1">
      <c r="A15" s="337"/>
      <c r="B15" s="337"/>
      <c r="C15" s="337"/>
      <c r="D15" s="337"/>
      <c r="E15" s="337"/>
      <c r="F15" s="337"/>
      <c r="G15" s="337"/>
      <c r="H15" s="338"/>
    </row>
    <row r="16" spans="1:8" ht="42.75" customHeight="1">
      <c r="A16" s="384" t="s">
        <v>288</v>
      </c>
      <c r="B16" s="384"/>
      <c r="C16" s="384" t="s">
        <v>289</v>
      </c>
      <c r="D16" s="384"/>
      <c r="E16" s="384"/>
      <c r="F16" s="384"/>
      <c r="G16" s="384"/>
      <c r="H16" s="384"/>
    </row>
    <row r="17" spans="1:8" ht="42.75" customHeight="1">
      <c r="A17" s="384"/>
      <c r="B17" s="384"/>
      <c r="C17" s="385" t="s">
        <v>162</v>
      </c>
      <c r="D17" s="385"/>
      <c r="E17" s="385"/>
      <c r="F17" s="385"/>
      <c r="G17" s="385"/>
      <c r="H17" s="385"/>
    </row>
    <row r="18" spans="1:8" ht="42.75" customHeight="1">
      <c r="A18" s="384"/>
      <c r="B18" s="384"/>
      <c r="C18" s="386" t="s">
        <v>290</v>
      </c>
      <c r="D18" s="104" t="s">
        <v>291</v>
      </c>
      <c r="E18" s="104" t="s">
        <v>293</v>
      </c>
      <c r="F18" s="387" t="s">
        <v>458</v>
      </c>
      <c r="G18" s="386" t="s">
        <v>294</v>
      </c>
      <c r="H18" s="635" t="s">
        <v>295</v>
      </c>
    </row>
    <row r="19" spans="1:8" ht="42.75" customHeight="1">
      <c r="A19" s="384" t="s">
        <v>296</v>
      </c>
      <c r="B19" s="384"/>
      <c r="C19" s="386"/>
      <c r="D19" s="85" t="s">
        <v>297</v>
      </c>
      <c r="E19" s="85" t="s">
        <v>466</v>
      </c>
      <c r="F19" s="388"/>
      <c r="G19" s="386"/>
      <c r="H19" s="635"/>
    </row>
    <row r="20" spans="1:8" ht="42.75" customHeight="1">
      <c r="A20" s="86" t="s">
        <v>366</v>
      </c>
      <c r="B20" s="87" t="s">
        <v>465</v>
      </c>
      <c r="C20" s="88" t="s">
        <v>718</v>
      </c>
      <c r="D20" s="90">
        <f>'Rc SP'!K72</f>
        <v>400</v>
      </c>
      <c r="E20" s="90">
        <f>'PRIMAS G2'!G7</f>
        <v>400</v>
      </c>
      <c r="F20" s="89">
        <f>SUM(D20:E20)</f>
        <v>800</v>
      </c>
      <c r="G20" s="334">
        <v>1</v>
      </c>
      <c r="H20" s="91">
        <f>F20*G20</f>
        <v>800</v>
      </c>
    </row>
    <row r="21" spans="1:8" ht="42.75" customHeight="1">
      <c r="A21" s="109" t="s">
        <v>459</v>
      </c>
      <c r="B21" s="109"/>
      <c r="C21" s="109"/>
      <c r="D21" s="109"/>
      <c r="E21" s="83"/>
      <c r="F21" s="83"/>
      <c r="G21" s="335">
        <f>SUM(G20:G20)</f>
        <v>1</v>
      </c>
      <c r="H21" s="92">
        <f>SUM(H20:H20)</f>
        <v>800</v>
      </c>
    </row>
    <row r="22" spans="1:8" ht="42.75" customHeight="1">
      <c r="A22" s="84"/>
      <c r="B22" s="381" t="s">
        <v>370</v>
      </c>
      <c r="C22" s="381"/>
      <c r="D22" s="381"/>
      <c r="E22" s="382" t="s">
        <v>371</v>
      </c>
      <c r="F22" s="382"/>
      <c r="G22" s="84"/>
      <c r="H22" s="91">
        <v>200</v>
      </c>
    </row>
    <row r="23" spans="1:8" ht="42.75" customHeight="1">
      <c r="A23" s="383" t="s">
        <v>464</v>
      </c>
      <c r="B23" s="383"/>
      <c r="C23" s="383"/>
      <c r="D23" s="383"/>
      <c r="E23" s="383"/>
      <c r="F23" s="383"/>
      <c r="G23" s="383"/>
      <c r="H23" s="92">
        <f>H21+H22</f>
        <v>1000</v>
      </c>
    </row>
    <row r="24" spans="1:8" ht="42.75" customHeight="1">
      <c r="A24" s="337"/>
      <c r="B24" s="337"/>
      <c r="C24" s="337"/>
      <c r="D24" s="337"/>
      <c r="E24" s="337"/>
      <c r="F24" s="337"/>
      <c r="G24" s="337"/>
      <c r="H24" s="338"/>
    </row>
    <row r="25" spans="5:8" ht="80.25" customHeight="1">
      <c r="E25" s="259" t="s">
        <v>172</v>
      </c>
      <c r="F25" s="259"/>
      <c r="G25" s="259"/>
      <c r="H25" s="259"/>
    </row>
  </sheetData>
  <sheetProtection/>
  <mergeCells count="30">
    <mergeCell ref="A6:B8"/>
    <mergeCell ref="C8:C9"/>
    <mergeCell ref="E22:F22"/>
    <mergeCell ref="E12:F12"/>
    <mergeCell ref="A1:H1"/>
    <mergeCell ref="A2:H2"/>
    <mergeCell ref="A3:H3"/>
    <mergeCell ref="A4:H4"/>
    <mergeCell ref="A11:D11"/>
    <mergeCell ref="B12:D12"/>
    <mergeCell ref="A13:G13"/>
    <mergeCell ref="A5:H5"/>
    <mergeCell ref="C6:H6"/>
    <mergeCell ref="C7:H7"/>
    <mergeCell ref="F8:F9"/>
    <mergeCell ref="G8:G9"/>
    <mergeCell ref="H8:H9"/>
    <mergeCell ref="A9:B9"/>
    <mergeCell ref="A16:B18"/>
    <mergeCell ref="C16:H16"/>
    <mergeCell ref="C17:H17"/>
    <mergeCell ref="C18:C19"/>
    <mergeCell ref="F18:F19"/>
    <mergeCell ref="G18:G19"/>
    <mergeCell ref="H18:H19"/>
    <mergeCell ref="A19:B19"/>
    <mergeCell ref="E25:H25"/>
    <mergeCell ref="A21:D21"/>
    <mergeCell ref="B22:D22"/>
    <mergeCell ref="A23:G23"/>
  </mergeCells>
  <printOptions horizontalCentered="1"/>
  <pageMargins left="0.5905511811023623" right="0.5905511811023623" top="1.1811023622047245" bottom="0.5905511811023623" header="0" footer="0"/>
  <pageSetup horizontalDpi="300" verticalDpi="300" orientation="portrait" scale="66" r:id="rId1"/>
  <headerFooter alignWithMargins="0">
    <oddFooter>&amp;LElaboró:
Revisó:
&amp;D&amp;C&amp;N</oddFooter>
  </headerFooter>
</worksheet>
</file>

<file path=xl/worksheets/sheet17.xml><?xml version="1.0" encoding="utf-8"?>
<worksheet xmlns="http://schemas.openxmlformats.org/spreadsheetml/2006/main" xmlns:r="http://schemas.openxmlformats.org/officeDocument/2006/relationships">
  <sheetPr>
    <tabColor indexed="10"/>
  </sheetPr>
  <dimension ref="A1:J11"/>
  <sheetViews>
    <sheetView zoomScaleSheetLayoutView="80" zoomScalePageLayoutView="0" workbookViewId="0" topLeftCell="A1">
      <selection activeCell="F7" sqref="F7"/>
    </sheetView>
  </sheetViews>
  <sheetFormatPr defaultColWidth="11.421875" defaultRowHeight="33" customHeight="1"/>
  <cols>
    <col min="1" max="1" width="27.140625" style="3" customWidth="1"/>
    <col min="2" max="2" width="14.28125" style="3" customWidth="1"/>
    <col min="3" max="3" width="7.00390625" style="4" customWidth="1"/>
    <col min="4" max="4" width="18.7109375" style="3" customWidth="1"/>
    <col min="5" max="5" width="13.00390625" style="3" bestFit="1" customWidth="1"/>
    <col min="6" max="6" width="20.8515625" style="3" customWidth="1"/>
    <col min="7" max="7" width="13.7109375" style="36" customWidth="1"/>
    <col min="8" max="9" width="20.00390625" style="3" customWidth="1"/>
    <col min="10" max="16384" width="11.421875" style="3" customWidth="1"/>
  </cols>
  <sheetData>
    <row r="1" spans="1:7" s="1" customFormat="1" ht="34.5" customHeight="1">
      <c r="A1" s="747" t="s">
        <v>31</v>
      </c>
      <c r="B1" s="747"/>
      <c r="C1" s="747"/>
      <c r="D1" s="747"/>
      <c r="E1" s="747"/>
      <c r="F1" s="747"/>
      <c r="G1" s="747"/>
    </row>
    <row r="2" spans="1:7" s="1" customFormat="1" ht="34.5" customHeight="1">
      <c r="A2" s="748" t="s">
        <v>304</v>
      </c>
      <c r="B2" s="748"/>
      <c r="C2" s="748"/>
      <c r="D2" s="748"/>
      <c r="E2" s="748"/>
      <c r="F2" s="748"/>
      <c r="G2" s="748"/>
    </row>
    <row r="3" spans="1:7" s="1" customFormat="1" ht="34.5" customHeight="1">
      <c r="A3" s="749" t="s">
        <v>726</v>
      </c>
      <c r="B3" s="750"/>
      <c r="C3" s="750"/>
      <c r="D3" s="750"/>
      <c r="E3" s="750"/>
      <c r="F3" s="750"/>
      <c r="G3" s="751"/>
    </row>
    <row r="4" spans="1:7" s="2" customFormat="1" ht="34.5" customHeight="1">
      <c r="A4" s="752" t="s">
        <v>363</v>
      </c>
      <c r="B4" s="753"/>
      <c r="C4" s="753"/>
      <c r="D4" s="753"/>
      <c r="E4" s="753"/>
      <c r="F4" s="753"/>
      <c r="G4" s="754"/>
    </row>
    <row r="5" spans="1:10" s="2" customFormat="1" ht="33" customHeight="1">
      <c r="A5" s="408" t="s">
        <v>733</v>
      </c>
      <c r="B5" s="408"/>
      <c r="C5" s="408"/>
      <c r="D5" s="408"/>
      <c r="E5" s="399" t="s">
        <v>367</v>
      </c>
      <c r="F5" s="399"/>
      <c r="G5" s="407" t="s">
        <v>165</v>
      </c>
      <c r="H5" s="407"/>
      <c r="I5" s="403" t="s">
        <v>179</v>
      </c>
      <c r="J5" s="403"/>
    </row>
    <row r="6" spans="1:10" ht="33" customHeight="1">
      <c r="A6" s="400" t="s">
        <v>702</v>
      </c>
      <c r="B6" s="400"/>
      <c r="C6" s="400"/>
      <c r="D6" s="80" t="s">
        <v>670</v>
      </c>
      <c r="E6" s="93" t="s">
        <v>703</v>
      </c>
      <c r="F6" s="81" t="s">
        <v>656</v>
      </c>
      <c r="G6" s="93" t="s">
        <v>703</v>
      </c>
      <c r="H6" s="81" t="s">
        <v>656</v>
      </c>
      <c r="I6" s="93" t="s">
        <v>558</v>
      </c>
      <c r="J6" s="81" t="s">
        <v>180</v>
      </c>
    </row>
    <row r="7" spans="1:10" ht="78" customHeight="1">
      <c r="A7" s="398" t="s">
        <v>258</v>
      </c>
      <c r="B7" s="398"/>
      <c r="C7" s="398"/>
      <c r="D7" s="94">
        <v>400</v>
      </c>
      <c r="E7" s="348">
        <f>D7*H7/F7</f>
        <v>379.1400667722363</v>
      </c>
      <c r="F7" s="343">
        <v>14458704</v>
      </c>
      <c r="G7" s="347">
        <v>400</v>
      </c>
      <c r="H7" s="343">
        <v>13704685</v>
      </c>
      <c r="I7" s="343">
        <f>SUM(F7,H7)/2</f>
        <v>14081694.5</v>
      </c>
      <c r="J7" s="95">
        <f>H7/H8</f>
        <v>1</v>
      </c>
    </row>
    <row r="8" spans="1:10" ht="33" customHeight="1">
      <c r="A8" s="400" t="s">
        <v>707</v>
      </c>
      <c r="B8" s="400"/>
      <c r="C8" s="400"/>
      <c r="D8" s="80"/>
      <c r="E8" s="79"/>
      <c r="F8" s="204">
        <f>SUM(F7:F7)</f>
        <v>14458704</v>
      </c>
      <c r="G8" s="79"/>
      <c r="H8" s="204">
        <f>SUM(H7:H7)</f>
        <v>13704685</v>
      </c>
      <c r="I8" s="344">
        <f>I7</f>
        <v>14081694.5</v>
      </c>
      <c r="J8" s="95">
        <f>SUM(J7:J7)</f>
        <v>1</v>
      </c>
    </row>
    <row r="9" spans="1:10" ht="49.5" customHeight="1">
      <c r="A9" s="80" t="s">
        <v>167</v>
      </c>
      <c r="B9" s="80"/>
      <c r="C9" s="80"/>
      <c r="D9" s="80"/>
      <c r="E9" s="79"/>
      <c r="F9" s="345" t="s">
        <v>168</v>
      </c>
      <c r="G9" s="229"/>
      <c r="H9" s="345" t="s">
        <v>168</v>
      </c>
      <c r="I9" s="345"/>
      <c r="J9" s="95"/>
    </row>
    <row r="10" spans="1:7" ht="33" customHeight="1">
      <c r="A10" s="25"/>
      <c r="B10" s="25"/>
      <c r="C10" s="25"/>
      <c r="D10" s="25"/>
      <c r="E10" s="26"/>
      <c r="F10" s="346"/>
      <c r="G10" s="28"/>
    </row>
    <row r="11" spans="1:7" ht="63.75" customHeight="1">
      <c r="A11" s="243" t="s">
        <v>284</v>
      </c>
      <c r="B11" s="243"/>
      <c r="C11" s="243"/>
      <c r="D11" s="243"/>
      <c r="E11" s="2"/>
      <c r="F11" s="2"/>
      <c r="G11" s="35"/>
    </row>
  </sheetData>
  <sheetProtection/>
  <mergeCells count="12">
    <mergeCell ref="A7:C7"/>
    <mergeCell ref="A8:C8"/>
    <mergeCell ref="I5:J5"/>
    <mergeCell ref="A11:D11"/>
    <mergeCell ref="A1:G1"/>
    <mergeCell ref="A2:G2"/>
    <mergeCell ref="A3:F3"/>
    <mergeCell ref="A4:F4"/>
    <mergeCell ref="A5:D5"/>
    <mergeCell ref="G5:H5"/>
    <mergeCell ref="A6:C6"/>
    <mergeCell ref="E5:F5"/>
  </mergeCells>
  <printOptions horizontalCentered="1"/>
  <pageMargins left="0.38" right="0.31496062992125984" top="0.38" bottom="0.6" header="0" footer="0"/>
  <pageSetup horizontalDpi="300" verticalDpi="300" orientation="landscape" scale="67" r:id="rId1"/>
  <headerFooter alignWithMargins="0">
    <oddFooter>&amp;LElaboró:
Revisó:
&amp;D&amp;C&amp;N</oddFooter>
  </headerFooter>
</worksheet>
</file>

<file path=xl/worksheets/sheet18.xml><?xml version="1.0" encoding="utf-8"?>
<worksheet xmlns="http://schemas.openxmlformats.org/spreadsheetml/2006/main" xmlns:r="http://schemas.openxmlformats.org/officeDocument/2006/relationships">
  <sheetPr>
    <tabColor indexed="13"/>
  </sheetPr>
  <dimension ref="A1:L73"/>
  <sheetViews>
    <sheetView view="pageBreakPreview" zoomScale="85" zoomScaleNormal="70" zoomScaleSheetLayoutView="85" zoomScalePageLayoutView="0" workbookViewId="0" topLeftCell="A58">
      <selection activeCell="E6" sqref="E6:H6"/>
    </sheetView>
  </sheetViews>
  <sheetFormatPr defaultColWidth="11.421875" defaultRowHeight="12.75"/>
  <cols>
    <col min="1" max="1" width="11.421875" style="13" customWidth="1"/>
    <col min="2" max="2" width="34.7109375" style="13" customWidth="1"/>
    <col min="3" max="3" width="14.8515625" style="13" customWidth="1"/>
    <col min="4" max="4" width="11.57421875" style="13" customWidth="1"/>
    <col min="5" max="6" width="5.140625" style="14" customWidth="1"/>
    <col min="7" max="7" width="11.421875" style="24" customWidth="1"/>
    <col min="8" max="8" width="19.00390625" style="16" customWidth="1"/>
    <col min="9" max="10" width="4.28125" style="13" customWidth="1"/>
    <col min="11" max="11" width="11.421875" style="13" customWidth="1"/>
    <col min="12" max="12" width="22.140625" style="13" customWidth="1"/>
    <col min="13" max="16384" width="11.421875" style="13" customWidth="1"/>
  </cols>
  <sheetData>
    <row r="1" spans="1:8" ht="29.25" customHeight="1">
      <c r="A1" s="623" t="s">
        <v>31</v>
      </c>
      <c r="B1" s="473"/>
      <c r="C1" s="473"/>
      <c r="D1" s="473"/>
      <c r="E1" s="473"/>
      <c r="F1" s="473"/>
      <c r="G1" s="473"/>
      <c r="H1" s="473"/>
    </row>
    <row r="2" spans="1:8" ht="20.25" customHeight="1">
      <c r="A2" s="194" t="s">
        <v>304</v>
      </c>
      <c r="B2" s="194"/>
      <c r="C2" s="194"/>
      <c r="D2" s="194"/>
      <c r="E2" s="194"/>
      <c r="F2" s="194"/>
      <c r="G2" s="194"/>
      <c r="H2" s="194"/>
    </row>
    <row r="3" spans="1:8" ht="24" customHeight="1">
      <c r="A3" s="624" t="s">
        <v>709</v>
      </c>
      <c r="B3" s="624"/>
      <c r="C3" s="624"/>
      <c r="D3" s="624"/>
      <c r="E3" s="624"/>
      <c r="F3" s="624"/>
      <c r="G3" s="624"/>
      <c r="H3" s="624"/>
    </row>
    <row r="4" spans="1:8" ht="24" customHeight="1">
      <c r="A4" s="624" t="s">
        <v>359</v>
      </c>
      <c r="B4" s="624"/>
      <c r="C4" s="624"/>
      <c r="D4" s="624"/>
      <c r="E4" s="624"/>
      <c r="F4" s="624"/>
      <c r="G4" s="624"/>
      <c r="H4" s="624"/>
    </row>
    <row r="5" ht="13.5" thickBot="1">
      <c r="H5" s="314"/>
    </row>
    <row r="6" spans="1:12" ht="61.5" customHeight="1">
      <c r="A6" s="408" t="s">
        <v>360</v>
      </c>
      <c r="B6" s="408"/>
      <c r="C6" s="408"/>
      <c r="D6" s="408"/>
      <c r="E6" s="399" t="s">
        <v>372</v>
      </c>
      <c r="F6" s="399"/>
      <c r="G6" s="399"/>
      <c r="H6" s="399"/>
      <c r="I6" s="550" t="s">
        <v>369</v>
      </c>
      <c r="J6" s="550"/>
      <c r="K6" s="550"/>
      <c r="L6" s="551"/>
    </row>
    <row r="7" spans="1:12" ht="30" customHeight="1">
      <c r="A7" s="23" t="s">
        <v>361</v>
      </c>
      <c r="B7" s="579" t="s">
        <v>710</v>
      </c>
      <c r="C7" s="579"/>
      <c r="D7" s="626"/>
      <c r="E7" s="480" t="s">
        <v>711</v>
      </c>
      <c r="F7" s="480"/>
      <c r="G7" s="689" t="s">
        <v>703</v>
      </c>
      <c r="H7" s="690" t="s">
        <v>472</v>
      </c>
      <c r="I7" s="480" t="s">
        <v>711</v>
      </c>
      <c r="J7" s="480"/>
      <c r="K7" s="689" t="s">
        <v>703</v>
      </c>
      <c r="L7" s="480" t="s">
        <v>712</v>
      </c>
    </row>
    <row r="8" spans="1:12" ht="30.75" customHeight="1">
      <c r="A8" s="625" t="s">
        <v>725</v>
      </c>
      <c r="B8" s="581"/>
      <c r="C8" s="582"/>
      <c r="D8" s="31" t="s">
        <v>694</v>
      </c>
      <c r="E8" s="22" t="s">
        <v>721</v>
      </c>
      <c r="F8" s="22" t="s">
        <v>722</v>
      </c>
      <c r="G8" s="689"/>
      <c r="H8" s="691"/>
      <c r="I8" s="22" t="s">
        <v>721</v>
      </c>
      <c r="J8" s="22" t="s">
        <v>722</v>
      </c>
      <c r="K8" s="689"/>
      <c r="L8" s="480"/>
    </row>
    <row r="9" spans="1:12" s="15" customFormat="1" ht="195.75" customHeight="1">
      <c r="A9" s="459" t="s">
        <v>473</v>
      </c>
      <c r="B9" s="531"/>
      <c r="C9" s="588"/>
      <c r="D9" s="658">
        <v>40</v>
      </c>
      <c r="E9" s="684"/>
      <c r="F9" s="684" t="s">
        <v>732</v>
      </c>
      <c r="G9" s="694">
        <v>0</v>
      </c>
      <c r="H9" s="677" t="s">
        <v>378</v>
      </c>
      <c r="I9" s="684" t="s">
        <v>732</v>
      </c>
      <c r="J9" s="684"/>
      <c r="K9" s="694">
        <v>40</v>
      </c>
      <c r="L9" s="702" t="s">
        <v>407</v>
      </c>
    </row>
    <row r="10" spans="1:12" s="15" customFormat="1" ht="98.25" customHeight="1">
      <c r="A10" s="447" t="s">
        <v>305</v>
      </c>
      <c r="B10" s="488"/>
      <c r="C10" s="489"/>
      <c r="D10" s="659"/>
      <c r="E10" s="693"/>
      <c r="F10" s="693"/>
      <c r="G10" s="695"/>
      <c r="H10" s="677"/>
      <c r="I10" s="693"/>
      <c r="J10" s="693"/>
      <c r="K10" s="695"/>
      <c r="L10" s="703"/>
    </row>
    <row r="11" spans="1:12" s="302" customFormat="1" ht="50.25" customHeight="1">
      <c r="A11" s="481" t="s">
        <v>474</v>
      </c>
      <c r="B11" s="533"/>
      <c r="C11" s="560"/>
      <c r="D11" s="652">
        <v>100</v>
      </c>
      <c r="E11" s="684" t="s">
        <v>732</v>
      </c>
      <c r="F11" s="563"/>
      <c r="G11" s="682">
        <v>60</v>
      </c>
      <c r="H11" s="692" t="s">
        <v>8</v>
      </c>
      <c r="I11" s="563" t="s">
        <v>732</v>
      </c>
      <c r="J11" s="563"/>
      <c r="K11" s="682">
        <v>100</v>
      </c>
      <c r="L11" s="704" t="s">
        <v>467</v>
      </c>
    </row>
    <row r="12" spans="1:12" s="302" customFormat="1" ht="25.5" customHeight="1">
      <c r="A12" s="675" t="s">
        <v>306</v>
      </c>
      <c r="B12" s="676"/>
      <c r="C12" s="287" t="s">
        <v>307</v>
      </c>
      <c r="D12" s="653"/>
      <c r="E12" s="564"/>
      <c r="F12" s="564"/>
      <c r="G12" s="683"/>
      <c r="H12" s="692"/>
      <c r="I12" s="564"/>
      <c r="J12" s="564"/>
      <c r="K12" s="683"/>
      <c r="L12" s="705"/>
    </row>
    <row r="13" spans="1:12" s="302" customFormat="1" ht="32.25" customHeight="1">
      <c r="A13" s="654" t="s">
        <v>308</v>
      </c>
      <c r="B13" s="655"/>
      <c r="C13" s="287" t="s">
        <v>645</v>
      </c>
      <c r="D13" s="653"/>
      <c r="E13" s="564"/>
      <c r="F13" s="564"/>
      <c r="G13" s="683"/>
      <c r="H13" s="692"/>
      <c r="I13" s="564"/>
      <c r="J13" s="564"/>
      <c r="K13" s="683"/>
      <c r="L13" s="705"/>
    </row>
    <row r="14" spans="1:12" s="302" customFormat="1" ht="39.75" customHeight="1">
      <c r="A14" s="654" t="s">
        <v>309</v>
      </c>
      <c r="B14" s="655"/>
      <c r="C14" s="287" t="s">
        <v>727</v>
      </c>
      <c r="D14" s="653"/>
      <c r="E14" s="564"/>
      <c r="F14" s="564"/>
      <c r="G14" s="683"/>
      <c r="H14" s="692"/>
      <c r="I14" s="564"/>
      <c r="J14" s="564"/>
      <c r="K14" s="683"/>
      <c r="L14" s="705"/>
    </row>
    <row r="15" spans="1:12" s="302" customFormat="1" ht="57" customHeight="1">
      <c r="A15" s="654" t="s">
        <v>310</v>
      </c>
      <c r="B15" s="655"/>
      <c r="C15" s="287" t="s">
        <v>637</v>
      </c>
      <c r="D15" s="653"/>
      <c r="E15" s="564"/>
      <c r="F15" s="564"/>
      <c r="G15" s="683"/>
      <c r="H15" s="692"/>
      <c r="I15" s="564"/>
      <c r="J15" s="564"/>
      <c r="K15" s="683"/>
      <c r="L15" s="705"/>
    </row>
    <row r="16" spans="1:12" s="302" customFormat="1" ht="47.25" customHeight="1">
      <c r="A16" s="654" t="s">
        <v>311</v>
      </c>
      <c r="B16" s="655"/>
      <c r="C16" s="287" t="s">
        <v>312</v>
      </c>
      <c r="D16" s="653"/>
      <c r="E16" s="564"/>
      <c r="F16" s="564"/>
      <c r="G16" s="683"/>
      <c r="H16" s="692"/>
      <c r="I16" s="564"/>
      <c r="J16" s="564"/>
      <c r="K16" s="683"/>
      <c r="L16" s="705"/>
    </row>
    <row r="17" spans="1:12" s="302" customFormat="1" ht="39" customHeight="1">
      <c r="A17" s="654" t="s">
        <v>313</v>
      </c>
      <c r="B17" s="655"/>
      <c r="C17" s="287" t="s">
        <v>635</v>
      </c>
      <c r="D17" s="653"/>
      <c r="E17" s="564"/>
      <c r="F17" s="564"/>
      <c r="G17" s="683"/>
      <c r="H17" s="692"/>
      <c r="I17" s="564"/>
      <c r="J17" s="564"/>
      <c r="K17" s="683"/>
      <c r="L17" s="705"/>
    </row>
    <row r="18" spans="1:12" s="302" customFormat="1" ht="51" customHeight="1">
      <c r="A18" s="654" t="s">
        <v>314</v>
      </c>
      <c r="B18" s="655"/>
      <c r="C18" s="287" t="s">
        <v>315</v>
      </c>
      <c r="D18" s="653"/>
      <c r="E18" s="564"/>
      <c r="F18" s="564"/>
      <c r="G18" s="683"/>
      <c r="H18" s="692"/>
      <c r="I18" s="564"/>
      <c r="J18" s="564"/>
      <c r="K18" s="683"/>
      <c r="L18" s="705"/>
    </row>
    <row r="19" spans="1:12" s="302" customFormat="1" ht="69" customHeight="1">
      <c r="A19" s="654" t="s">
        <v>316</v>
      </c>
      <c r="B19" s="655"/>
      <c r="C19" s="287" t="s">
        <v>633</v>
      </c>
      <c r="D19" s="656"/>
      <c r="E19" s="565"/>
      <c r="F19" s="565"/>
      <c r="G19" s="685"/>
      <c r="H19" s="692"/>
      <c r="I19" s="565"/>
      <c r="J19" s="565"/>
      <c r="K19" s="685"/>
      <c r="L19" s="706"/>
    </row>
    <row r="20" spans="1:12" s="302" customFormat="1" ht="56.25" customHeight="1">
      <c r="A20" s="459" t="s">
        <v>475</v>
      </c>
      <c r="B20" s="673"/>
      <c r="C20" s="674"/>
      <c r="D20" s="652">
        <v>100</v>
      </c>
      <c r="E20" s="684" t="s">
        <v>732</v>
      </c>
      <c r="F20" s="563"/>
      <c r="G20" s="682">
        <v>100</v>
      </c>
      <c r="H20" s="686" t="s">
        <v>9</v>
      </c>
      <c r="I20" s="563" t="s">
        <v>732</v>
      </c>
      <c r="J20" s="563"/>
      <c r="K20" s="682">
        <v>100</v>
      </c>
      <c r="L20" s="704" t="s">
        <v>468</v>
      </c>
    </row>
    <row r="21" spans="1:12" s="302" customFormat="1" ht="27.75" customHeight="1">
      <c r="A21" s="449" t="s">
        <v>317</v>
      </c>
      <c r="B21" s="449"/>
      <c r="C21" s="287" t="s">
        <v>307</v>
      </c>
      <c r="D21" s="653"/>
      <c r="E21" s="564"/>
      <c r="F21" s="564"/>
      <c r="G21" s="683"/>
      <c r="H21" s="687"/>
      <c r="I21" s="564"/>
      <c r="J21" s="564"/>
      <c r="K21" s="683"/>
      <c r="L21" s="705"/>
    </row>
    <row r="22" spans="1:12" s="302" customFormat="1" ht="66.75" customHeight="1">
      <c r="A22" s="654" t="s">
        <v>318</v>
      </c>
      <c r="B22" s="655"/>
      <c r="C22" s="287" t="s">
        <v>645</v>
      </c>
      <c r="D22" s="653"/>
      <c r="E22" s="564"/>
      <c r="F22" s="564"/>
      <c r="G22" s="683"/>
      <c r="H22" s="687"/>
      <c r="I22" s="564"/>
      <c r="J22" s="564"/>
      <c r="K22" s="683"/>
      <c r="L22" s="705"/>
    </row>
    <row r="23" spans="1:12" s="302" customFormat="1" ht="54.75" customHeight="1">
      <c r="A23" s="654" t="s">
        <v>319</v>
      </c>
      <c r="B23" s="655"/>
      <c r="C23" s="287" t="s">
        <v>727</v>
      </c>
      <c r="D23" s="653"/>
      <c r="E23" s="564"/>
      <c r="F23" s="564"/>
      <c r="G23" s="683"/>
      <c r="H23" s="687"/>
      <c r="I23" s="564"/>
      <c r="J23" s="564"/>
      <c r="K23" s="683"/>
      <c r="L23" s="705"/>
    </row>
    <row r="24" spans="1:12" s="302" customFormat="1" ht="38.25" customHeight="1">
      <c r="A24" s="654" t="s">
        <v>320</v>
      </c>
      <c r="B24" s="655"/>
      <c r="C24" s="287" t="s">
        <v>637</v>
      </c>
      <c r="D24" s="653"/>
      <c r="E24" s="564"/>
      <c r="F24" s="564"/>
      <c r="G24" s="683"/>
      <c r="H24" s="687"/>
      <c r="I24" s="564"/>
      <c r="J24" s="564"/>
      <c r="K24" s="683"/>
      <c r="L24" s="705"/>
    </row>
    <row r="25" spans="1:12" s="302" customFormat="1" ht="24.75" customHeight="1">
      <c r="A25" s="654" t="s">
        <v>321</v>
      </c>
      <c r="B25" s="655"/>
      <c r="C25" s="287" t="s">
        <v>312</v>
      </c>
      <c r="D25" s="653"/>
      <c r="E25" s="564"/>
      <c r="F25" s="564"/>
      <c r="G25" s="683"/>
      <c r="H25" s="687"/>
      <c r="I25" s="564"/>
      <c r="J25" s="564"/>
      <c r="K25" s="683"/>
      <c r="L25" s="705"/>
    </row>
    <row r="26" spans="1:12" s="302" customFormat="1" ht="33" customHeight="1">
      <c r="A26" s="654" t="s">
        <v>322</v>
      </c>
      <c r="B26" s="655"/>
      <c r="C26" s="287" t="s">
        <v>635</v>
      </c>
      <c r="D26" s="653"/>
      <c r="E26" s="564"/>
      <c r="F26" s="564"/>
      <c r="G26" s="683"/>
      <c r="H26" s="687"/>
      <c r="I26" s="564"/>
      <c r="J26" s="564"/>
      <c r="K26" s="683"/>
      <c r="L26" s="705"/>
    </row>
    <row r="27" spans="1:12" s="302" customFormat="1" ht="41.25" customHeight="1">
      <c r="A27" s="654" t="s">
        <v>323</v>
      </c>
      <c r="B27" s="655"/>
      <c r="C27" s="287" t="s">
        <v>315</v>
      </c>
      <c r="D27" s="653"/>
      <c r="E27" s="564"/>
      <c r="F27" s="564"/>
      <c r="G27" s="683"/>
      <c r="H27" s="687"/>
      <c r="I27" s="564"/>
      <c r="J27" s="564"/>
      <c r="K27" s="683"/>
      <c r="L27" s="705"/>
    </row>
    <row r="28" spans="1:12" s="302" customFormat="1" ht="32.25" customHeight="1">
      <c r="A28" s="654" t="s">
        <v>309</v>
      </c>
      <c r="B28" s="655"/>
      <c r="C28" s="287" t="s">
        <v>633</v>
      </c>
      <c r="D28" s="656"/>
      <c r="E28" s="565"/>
      <c r="F28" s="565"/>
      <c r="G28" s="685"/>
      <c r="H28" s="688"/>
      <c r="I28" s="565"/>
      <c r="J28" s="565"/>
      <c r="K28" s="685"/>
      <c r="L28" s="706"/>
    </row>
    <row r="29" spans="1:12" s="302" customFormat="1" ht="29.25" customHeight="1">
      <c r="A29" s="538" t="s">
        <v>476</v>
      </c>
      <c r="B29" s="539"/>
      <c r="C29" s="672"/>
      <c r="D29" s="652">
        <v>40</v>
      </c>
      <c r="E29" s="684" t="s">
        <v>732</v>
      </c>
      <c r="F29" s="563"/>
      <c r="G29" s="682">
        <v>40</v>
      </c>
      <c r="H29" s="696" t="s">
        <v>495</v>
      </c>
      <c r="I29" s="563" t="s">
        <v>732</v>
      </c>
      <c r="J29" s="563"/>
      <c r="K29" s="682">
        <v>40</v>
      </c>
      <c r="L29" s="704" t="s">
        <v>469</v>
      </c>
    </row>
    <row r="30" spans="1:12" s="302" customFormat="1" ht="15" customHeight="1">
      <c r="A30" s="457" t="s">
        <v>324</v>
      </c>
      <c r="B30" s="449"/>
      <c r="C30" s="287" t="s">
        <v>307</v>
      </c>
      <c r="D30" s="653"/>
      <c r="E30" s="564"/>
      <c r="F30" s="564"/>
      <c r="G30" s="683"/>
      <c r="H30" s="697"/>
      <c r="I30" s="564"/>
      <c r="J30" s="564"/>
      <c r="K30" s="683"/>
      <c r="L30" s="705"/>
    </row>
    <row r="31" spans="1:12" s="302" customFormat="1" ht="27" customHeight="1">
      <c r="A31" s="650" t="s">
        <v>325</v>
      </c>
      <c r="B31" s="651"/>
      <c r="C31" s="287" t="s">
        <v>326</v>
      </c>
      <c r="D31" s="653"/>
      <c r="E31" s="564"/>
      <c r="F31" s="564"/>
      <c r="G31" s="683"/>
      <c r="H31" s="697"/>
      <c r="I31" s="564"/>
      <c r="J31" s="564"/>
      <c r="K31" s="683"/>
      <c r="L31" s="705"/>
    </row>
    <row r="32" spans="1:12" s="302" customFormat="1" ht="30.75" customHeight="1">
      <c r="A32" s="650" t="s">
        <v>327</v>
      </c>
      <c r="B32" s="651"/>
      <c r="C32" s="287" t="s">
        <v>645</v>
      </c>
      <c r="D32" s="653"/>
      <c r="E32" s="564"/>
      <c r="F32" s="564"/>
      <c r="G32" s="683"/>
      <c r="H32" s="697"/>
      <c r="I32" s="564"/>
      <c r="J32" s="564"/>
      <c r="K32" s="683"/>
      <c r="L32" s="705"/>
    </row>
    <row r="33" spans="1:12" s="302" customFormat="1" ht="39.75" customHeight="1">
      <c r="A33" s="650" t="s">
        <v>328</v>
      </c>
      <c r="B33" s="651"/>
      <c r="C33" s="287" t="s">
        <v>727</v>
      </c>
      <c r="D33" s="653"/>
      <c r="E33" s="564"/>
      <c r="F33" s="564"/>
      <c r="G33" s="683"/>
      <c r="H33" s="697"/>
      <c r="I33" s="564"/>
      <c r="J33" s="564"/>
      <c r="K33" s="683"/>
      <c r="L33" s="705"/>
    </row>
    <row r="34" spans="1:12" s="302" customFormat="1" ht="56.25" customHeight="1">
      <c r="A34" s="650" t="s">
        <v>329</v>
      </c>
      <c r="B34" s="651"/>
      <c r="C34" s="287" t="s">
        <v>330</v>
      </c>
      <c r="D34" s="653"/>
      <c r="E34" s="564"/>
      <c r="F34" s="564"/>
      <c r="G34" s="683"/>
      <c r="H34" s="697"/>
      <c r="I34" s="564"/>
      <c r="J34" s="564"/>
      <c r="K34" s="683"/>
      <c r="L34" s="705"/>
    </row>
    <row r="35" spans="1:12" s="302" customFormat="1" ht="14.25" customHeight="1">
      <c r="A35" s="669" t="s">
        <v>331</v>
      </c>
      <c r="B35" s="670"/>
      <c r="C35" s="671"/>
      <c r="D35" s="653"/>
      <c r="E35" s="564"/>
      <c r="F35" s="564"/>
      <c r="G35" s="683"/>
      <c r="H35" s="697"/>
      <c r="I35" s="564"/>
      <c r="J35" s="564"/>
      <c r="K35" s="683"/>
      <c r="L35" s="705"/>
    </row>
    <row r="36" spans="1:12" s="302" customFormat="1" ht="84" customHeight="1">
      <c r="A36" s="660" t="s">
        <v>332</v>
      </c>
      <c r="B36" s="661"/>
      <c r="C36" s="662"/>
      <c r="D36" s="653"/>
      <c r="E36" s="564"/>
      <c r="F36" s="564"/>
      <c r="G36" s="683"/>
      <c r="H36" s="697"/>
      <c r="I36" s="564"/>
      <c r="J36" s="564"/>
      <c r="K36" s="683"/>
      <c r="L36" s="705"/>
    </row>
    <row r="37" spans="1:12" s="5" customFormat="1" ht="15.75" thickBot="1">
      <c r="A37" s="663" t="s">
        <v>333</v>
      </c>
      <c r="B37" s="664"/>
      <c r="C37" s="665"/>
      <c r="D37" s="656"/>
      <c r="E37" s="565"/>
      <c r="F37" s="565"/>
      <c r="G37" s="685"/>
      <c r="H37" s="698"/>
      <c r="I37" s="565"/>
      <c r="J37" s="565"/>
      <c r="K37" s="685"/>
      <c r="L37" s="706"/>
    </row>
    <row r="38" spans="1:12" s="302" customFormat="1" ht="37.5" customHeight="1">
      <c r="A38" s="666" t="s">
        <v>334</v>
      </c>
      <c r="B38" s="667"/>
      <c r="C38" s="668"/>
      <c r="D38" s="652">
        <v>25</v>
      </c>
      <c r="E38" s="652" t="s">
        <v>732</v>
      </c>
      <c r="F38" s="652"/>
      <c r="G38" s="682">
        <v>25</v>
      </c>
      <c r="H38" s="692" t="s">
        <v>496</v>
      </c>
      <c r="I38" s="652" t="s">
        <v>732</v>
      </c>
      <c r="J38" s="652"/>
      <c r="K38" s="682">
        <v>25</v>
      </c>
      <c r="L38" s="704" t="s">
        <v>470</v>
      </c>
    </row>
    <row r="39" spans="1:12" s="302" customFormat="1" ht="44.25" customHeight="1">
      <c r="A39" s="650" t="s">
        <v>335</v>
      </c>
      <c r="B39" s="651"/>
      <c r="C39" s="287" t="s">
        <v>307</v>
      </c>
      <c r="D39" s="653"/>
      <c r="E39" s="653"/>
      <c r="F39" s="653"/>
      <c r="G39" s="683"/>
      <c r="H39" s="692"/>
      <c r="I39" s="653"/>
      <c r="J39" s="653"/>
      <c r="K39" s="683"/>
      <c r="L39" s="705"/>
    </row>
    <row r="40" spans="1:12" s="302" customFormat="1" ht="57" customHeight="1">
      <c r="A40" s="650" t="s">
        <v>336</v>
      </c>
      <c r="B40" s="651"/>
      <c r="C40" s="287" t="s">
        <v>337</v>
      </c>
      <c r="D40" s="653"/>
      <c r="E40" s="653"/>
      <c r="F40" s="653"/>
      <c r="G40" s="683"/>
      <c r="H40" s="692"/>
      <c r="I40" s="653"/>
      <c r="J40" s="653"/>
      <c r="K40" s="683"/>
      <c r="L40" s="705"/>
    </row>
    <row r="41" spans="1:12" s="302" customFormat="1" ht="16.5" customHeight="1">
      <c r="A41" s="650" t="s">
        <v>338</v>
      </c>
      <c r="B41" s="651"/>
      <c r="C41" s="287" t="s">
        <v>326</v>
      </c>
      <c r="D41" s="653"/>
      <c r="E41" s="653"/>
      <c r="F41" s="653"/>
      <c r="G41" s="683"/>
      <c r="H41" s="692"/>
      <c r="I41" s="653"/>
      <c r="J41" s="653"/>
      <c r="K41" s="683"/>
      <c r="L41" s="705"/>
    </row>
    <row r="42" spans="1:12" s="302" customFormat="1" ht="51" customHeight="1">
      <c r="A42" s="650" t="s">
        <v>339</v>
      </c>
      <c r="B42" s="651"/>
      <c r="C42" s="287" t="s">
        <v>640</v>
      </c>
      <c r="D42" s="653"/>
      <c r="E42" s="653"/>
      <c r="F42" s="653"/>
      <c r="G42" s="683"/>
      <c r="H42" s="692"/>
      <c r="I42" s="653"/>
      <c r="J42" s="653"/>
      <c r="K42" s="683"/>
      <c r="L42" s="705"/>
    </row>
    <row r="43" spans="1:12" s="302" customFormat="1" ht="50.25" customHeight="1">
      <c r="A43" s="650" t="s">
        <v>340</v>
      </c>
      <c r="B43" s="651"/>
      <c r="C43" s="287" t="s">
        <v>341</v>
      </c>
      <c r="D43" s="653"/>
      <c r="E43" s="653"/>
      <c r="F43" s="653"/>
      <c r="G43" s="683"/>
      <c r="H43" s="692"/>
      <c r="I43" s="653"/>
      <c r="J43" s="653"/>
      <c r="K43" s="683"/>
      <c r="L43" s="705"/>
    </row>
    <row r="44" spans="1:12" s="302" customFormat="1" ht="33" customHeight="1">
      <c r="A44" s="650" t="s">
        <v>342</v>
      </c>
      <c r="B44" s="651"/>
      <c r="C44" s="287" t="s">
        <v>343</v>
      </c>
      <c r="D44" s="653"/>
      <c r="E44" s="653"/>
      <c r="F44" s="653"/>
      <c r="G44" s="683"/>
      <c r="H44" s="692"/>
      <c r="I44" s="653"/>
      <c r="J44" s="653"/>
      <c r="K44" s="683"/>
      <c r="L44" s="705"/>
    </row>
    <row r="45" spans="1:12" s="15" customFormat="1" ht="35.25" customHeight="1">
      <c r="A45" s="448" t="s">
        <v>344</v>
      </c>
      <c r="B45" s="657"/>
      <c r="C45" s="657"/>
      <c r="D45" s="642">
        <v>30</v>
      </c>
      <c r="E45" s="642" t="s">
        <v>732</v>
      </c>
      <c r="F45" s="642"/>
      <c r="G45" s="679">
        <f>D45*8/10</f>
        <v>24</v>
      </c>
      <c r="H45" s="678" t="s">
        <v>497</v>
      </c>
      <c r="I45" s="642" t="s">
        <v>732</v>
      </c>
      <c r="J45" s="642"/>
      <c r="K45" s="679">
        <v>30</v>
      </c>
      <c r="L45" s="699" t="s">
        <v>407</v>
      </c>
    </row>
    <row r="46" spans="1:12" s="15" customFormat="1" ht="14.25">
      <c r="A46" s="449" t="s">
        <v>477</v>
      </c>
      <c r="B46" s="449"/>
      <c r="C46" s="449"/>
      <c r="D46" s="643"/>
      <c r="E46" s="643"/>
      <c r="F46" s="643"/>
      <c r="G46" s="680"/>
      <c r="H46" s="678"/>
      <c r="I46" s="643"/>
      <c r="J46" s="643"/>
      <c r="K46" s="680"/>
      <c r="L46" s="700"/>
    </row>
    <row r="47" spans="1:12" s="15" customFormat="1" ht="14.25">
      <c r="A47" s="645" t="s">
        <v>345</v>
      </c>
      <c r="B47" s="646"/>
      <c r="C47" s="647"/>
      <c r="D47" s="643"/>
      <c r="E47" s="643"/>
      <c r="F47" s="643"/>
      <c r="G47" s="680"/>
      <c r="H47" s="678"/>
      <c r="I47" s="643"/>
      <c r="J47" s="643"/>
      <c r="K47" s="680"/>
      <c r="L47" s="700"/>
    </row>
    <row r="48" spans="1:12" s="15" customFormat="1" ht="14.25">
      <c r="A48" s="648" t="s">
        <v>478</v>
      </c>
      <c r="B48" s="648"/>
      <c r="C48" s="648"/>
      <c r="D48" s="643"/>
      <c r="E48" s="643"/>
      <c r="F48" s="643"/>
      <c r="G48" s="680"/>
      <c r="H48" s="678"/>
      <c r="I48" s="643"/>
      <c r="J48" s="643"/>
      <c r="K48" s="680"/>
      <c r="L48" s="700"/>
    </row>
    <row r="49" spans="1:12" s="15" customFormat="1" ht="54" customHeight="1">
      <c r="A49" s="648" t="s">
        <v>479</v>
      </c>
      <c r="B49" s="648"/>
      <c r="C49" s="648"/>
      <c r="D49" s="643"/>
      <c r="E49" s="643"/>
      <c r="F49" s="643"/>
      <c r="G49" s="680"/>
      <c r="H49" s="678"/>
      <c r="I49" s="643"/>
      <c r="J49" s="643"/>
      <c r="K49" s="680"/>
      <c r="L49" s="700"/>
    </row>
    <row r="50" spans="1:12" s="15" customFormat="1" ht="14.25">
      <c r="A50" s="648" t="s">
        <v>480</v>
      </c>
      <c r="B50" s="648"/>
      <c r="C50" s="648"/>
      <c r="D50" s="643"/>
      <c r="E50" s="643"/>
      <c r="F50" s="643"/>
      <c r="G50" s="680"/>
      <c r="H50" s="678"/>
      <c r="I50" s="643"/>
      <c r="J50" s="643"/>
      <c r="K50" s="680"/>
      <c r="L50" s="700"/>
    </row>
    <row r="51" spans="1:12" s="15" customFormat="1" ht="14.25">
      <c r="A51" s="449" t="s">
        <v>481</v>
      </c>
      <c r="B51" s="449"/>
      <c r="C51" s="449"/>
      <c r="D51" s="643"/>
      <c r="E51" s="643"/>
      <c r="F51" s="643"/>
      <c r="G51" s="680"/>
      <c r="H51" s="678"/>
      <c r="I51" s="643"/>
      <c r="J51" s="643"/>
      <c r="K51" s="680"/>
      <c r="L51" s="700"/>
    </row>
    <row r="52" spans="1:12" s="15" customFormat="1" ht="14.25">
      <c r="A52" s="449" t="s">
        <v>346</v>
      </c>
      <c r="B52" s="449"/>
      <c r="C52" s="449"/>
      <c r="D52" s="643"/>
      <c r="E52" s="643"/>
      <c r="F52" s="643"/>
      <c r="G52" s="680"/>
      <c r="H52" s="678"/>
      <c r="I52" s="643"/>
      <c r="J52" s="643"/>
      <c r="K52" s="680"/>
      <c r="L52" s="700"/>
    </row>
    <row r="53" spans="1:12" s="15" customFormat="1" ht="14.25">
      <c r="A53" s="449" t="s">
        <v>347</v>
      </c>
      <c r="B53" s="449"/>
      <c r="C53" s="449"/>
      <c r="D53" s="643"/>
      <c r="E53" s="643"/>
      <c r="F53" s="643"/>
      <c r="G53" s="680"/>
      <c r="H53" s="678"/>
      <c r="I53" s="643"/>
      <c r="J53" s="643"/>
      <c r="K53" s="680"/>
      <c r="L53" s="700"/>
    </row>
    <row r="54" spans="1:12" s="15" customFormat="1" ht="14.25">
      <c r="A54" s="449" t="s">
        <v>348</v>
      </c>
      <c r="B54" s="449"/>
      <c r="C54" s="449"/>
      <c r="D54" s="643"/>
      <c r="E54" s="643"/>
      <c r="F54" s="643"/>
      <c r="G54" s="680"/>
      <c r="H54" s="678"/>
      <c r="I54" s="643"/>
      <c r="J54" s="643"/>
      <c r="K54" s="680"/>
      <c r="L54" s="700"/>
    </row>
    <row r="55" spans="1:12" s="15" customFormat="1" ht="14.25">
      <c r="A55" s="645" t="s">
        <v>349</v>
      </c>
      <c r="B55" s="646"/>
      <c r="C55" s="647"/>
      <c r="D55" s="643"/>
      <c r="E55" s="643"/>
      <c r="F55" s="643"/>
      <c r="G55" s="680"/>
      <c r="H55" s="678"/>
      <c r="I55" s="643"/>
      <c r="J55" s="643"/>
      <c r="K55" s="680"/>
      <c r="L55" s="700"/>
    </row>
    <row r="56" spans="1:12" s="15" customFormat="1" ht="14.25">
      <c r="A56" s="648" t="s">
        <v>350</v>
      </c>
      <c r="B56" s="648"/>
      <c r="C56" s="648"/>
      <c r="D56" s="643"/>
      <c r="E56" s="643"/>
      <c r="F56" s="643"/>
      <c r="G56" s="680"/>
      <c r="H56" s="678"/>
      <c r="I56" s="643"/>
      <c r="J56" s="643"/>
      <c r="K56" s="680"/>
      <c r="L56" s="700"/>
    </row>
    <row r="57" spans="1:12" s="15" customFormat="1" ht="14.25">
      <c r="A57" s="648" t="s">
        <v>482</v>
      </c>
      <c r="B57" s="648"/>
      <c r="C57" s="648"/>
      <c r="D57" s="643"/>
      <c r="E57" s="643"/>
      <c r="F57" s="643"/>
      <c r="G57" s="680"/>
      <c r="H57" s="678"/>
      <c r="I57" s="643"/>
      <c r="J57" s="643"/>
      <c r="K57" s="680"/>
      <c r="L57" s="700"/>
    </row>
    <row r="58" spans="1:12" s="15" customFormat="1" ht="14.25">
      <c r="A58" s="649" t="s">
        <v>351</v>
      </c>
      <c r="B58" s="649"/>
      <c r="C58" s="649"/>
      <c r="D58" s="643"/>
      <c r="E58" s="643"/>
      <c r="F58" s="643"/>
      <c r="G58" s="680"/>
      <c r="H58" s="678"/>
      <c r="I58" s="643"/>
      <c r="J58" s="643"/>
      <c r="K58" s="680"/>
      <c r="L58" s="700"/>
    </row>
    <row r="59" spans="1:12" s="15" customFormat="1" ht="14.25">
      <c r="A59" s="448" t="s">
        <v>352</v>
      </c>
      <c r="B59" s="448"/>
      <c r="C59" s="448"/>
      <c r="D59" s="643"/>
      <c r="E59" s="643"/>
      <c r="F59" s="643"/>
      <c r="G59" s="680"/>
      <c r="H59" s="678"/>
      <c r="I59" s="643"/>
      <c r="J59" s="643"/>
      <c r="K59" s="680"/>
      <c r="L59" s="700"/>
    </row>
    <row r="60" spans="1:12" s="15" customFormat="1" ht="14.25">
      <c r="A60" s="449" t="s">
        <v>353</v>
      </c>
      <c r="B60" s="449"/>
      <c r="C60" s="449"/>
      <c r="D60" s="643"/>
      <c r="E60" s="643"/>
      <c r="F60" s="643"/>
      <c r="G60" s="680"/>
      <c r="H60" s="678"/>
      <c r="I60" s="643"/>
      <c r="J60" s="643"/>
      <c r="K60" s="680"/>
      <c r="L60" s="700"/>
    </row>
    <row r="61" spans="1:12" s="15" customFormat="1" ht="14.25">
      <c r="A61" s="449" t="s">
        <v>354</v>
      </c>
      <c r="B61" s="449"/>
      <c r="C61" s="449"/>
      <c r="D61" s="644"/>
      <c r="E61" s="644"/>
      <c r="F61" s="644"/>
      <c r="G61" s="681"/>
      <c r="H61" s="678"/>
      <c r="I61" s="644"/>
      <c r="J61" s="644"/>
      <c r="K61" s="681"/>
      <c r="L61" s="701"/>
    </row>
    <row r="62" spans="1:12" s="15" customFormat="1" ht="42.75">
      <c r="A62" s="448" t="s">
        <v>355</v>
      </c>
      <c r="B62" s="449"/>
      <c r="C62" s="449"/>
      <c r="D62" s="349">
        <v>25</v>
      </c>
      <c r="E62" s="97" t="s">
        <v>732</v>
      </c>
      <c r="F62" s="96"/>
      <c r="G62" s="350">
        <v>25</v>
      </c>
      <c r="H62" s="351" t="s">
        <v>498</v>
      </c>
      <c r="I62" s="96" t="s">
        <v>732</v>
      </c>
      <c r="J62" s="96"/>
      <c r="K62" s="350">
        <v>25</v>
      </c>
      <c r="L62" s="307" t="s">
        <v>407</v>
      </c>
    </row>
    <row r="63" spans="1:12" s="15" customFormat="1" ht="33.75" customHeight="1">
      <c r="A63" s="448" t="s">
        <v>483</v>
      </c>
      <c r="B63" s="449"/>
      <c r="C63" s="449"/>
      <c r="D63" s="349">
        <v>10</v>
      </c>
      <c r="E63" s="97" t="s">
        <v>732</v>
      </c>
      <c r="F63" s="96"/>
      <c r="G63" s="350">
        <v>10</v>
      </c>
      <c r="H63" s="351" t="s">
        <v>382</v>
      </c>
      <c r="I63" s="96" t="s">
        <v>732</v>
      </c>
      <c r="J63" s="96"/>
      <c r="K63" s="350">
        <v>10</v>
      </c>
      <c r="L63" s="307" t="s">
        <v>407</v>
      </c>
    </row>
    <row r="64" spans="1:12" s="15" customFormat="1" ht="14.25">
      <c r="A64" s="448" t="s">
        <v>484</v>
      </c>
      <c r="B64" s="448"/>
      <c r="C64" s="448"/>
      <c r="D64" s="642">
        <v>20</v>
      </c>
      <c r="E64" s="642"/>
      <c r="F64" s="642" t="s">
        <v>732</v>
      </c>
      <c r="G64" s="679">
        <v>0</v>
      </c>
      <c r="H64" s="678" t="s">
        <v>378</v>
      </c>
      <c r="I64" s="642" t="s">
        <v>732</v>
      </c>
      <c r="J64" s="642"/>
      <c r="K64" s="679">
        <v>20</v>
      </c>
      <c r="L64" s="699" t="s">
        <v>471</v>
      </c>
    </row>
    <row r="65" spans="1:12" s="15" customFormat="1" ht="14.25">
      <c r="A65" s="645" t="s">
        <v>356</v>
      </c>
      <c r="B65" s="646"/>
      <c r="C65" s="647"/>
      <c r="D65" s="643"/>
      <c r="E65" s="643"/>
      <c r="F65" s="643"/>
      <c r="G65" s="680"/>
      <c r="H65" s="678"/>
      <c r="I65" s="643"/>
      <c r="J65" s="643"/>
      <c r="K65" s="680"/>
      <c r="L65" s="700"/>
    </row>
    <row r="66" spans="1:12" s="15" customFormat="1" ht="14.25">
      <c r="A66" s="449" t="s">
        <v>357</v>
      </c>
      <c r="B66" s="449"/>
      <c r="C66" s="449"/>
      <c r="D66" s="643"/>
      <c r="E66" s="643"/>
      <c r="F66" s="643"/>
      <c r="G66" s="680"/>
      <c r="H66" s="678"/>
      <c r="I66" s="643"/>
      <c r="J66" s="643"/>
      <c r="K66" s="680"/>
      <c r="L66" s="700"/>
    </row>
    <row r="67" spans="1:12" s="15" customFormat="1" ht="53.25" customHeight="1">
      <c r="A67" s="449" t="s">
        <v>485</v>
      </c>
      <c r="B67" s="449"/>
      <c r="C67" s="449"/>
      <c r="D67" s="644"/>
      <c r="E67" s="644"/>
      <c r="F67" s="644"/>
      <c r="G67" s="681"/>
      <c r="H67" s="678"/>
      <c r="I67" s="644"/>
      <c r="J67" s="644"/>
      <c r="K67" s="681"/>
      <c r="L67" s="701"/>
    </row>
    <row r="68" spans="1:12" ht="14.25">
      <c r="A68" s="448" t="s">
        <v>486</v>
      </c>
      <c r="B68" s="449"/>
      <c r="C68" s="449"/>
      <c r="D68" s="636">
        <v>10</v>
      </c>
      <c r="E68" s="636" t="s">
        <v>732</v>
      </c>
      <c r="F68" s="636"/>
      <c r="G68" s="699">
        <v>10</v>
      </c>
      <c r="H68" s="678" t="s">
        <v>382</v>
      </c>
      <c r="I68" s="636" t="s">
        <v>732</v>
      </c>
      <c r="J68" s="636"/>
      <c r="K68" s="699">
        <v>10</v>
      </c>
      <c r="L68" s="707" t="s">
        <v>407</v>
      </c>
    </row>
    <row r="69" spans="1:12" ht="14.25">
      <c r="A69" s="449" t="s">
        <v>728</v>
      </c>
      <c r="B69" s="449"/>
      <c r="C69" s="449"/>
      <c r="D69" s="637"/>
      <c r="E69" s="637"/>
      <c r="F69" s="637"/>
      <c r="G69" s="700"/>
      <c r="H69" s="678"/>
      <c r="I69" s="637"/>
      <c r="J69" s="637"/>
      <c r="K69" s="700"/>
      <c r="L69" s="707"/>
    </row>
    <row r="70" spans="1:12" ht="14.25">
      <c r="A70" s="449" t="s">
        <v>358</v>
      </c>
      <c r="B70" s="449"/>
      <c r="C70" s="449"/>
      <c r="D70" s="637"/>
      <c r="E70" s="637"/>
      <c r="F70" s="637"/>
      <c r="G70" s="700"/>
      <c r="H70" s="678"/>
      <c r="I70" s="637"/>
      <c r="J70" s="637"/>
      <c r="K70" s="700"/>
      <c r="L70" s="707"/>
    </row>
    <row r="71" spans="1:12" ht="14.25">
      <c r="A71" s="449" t="s">
        <v>729</v>
      </c>
      <c r="B71" s="449"/>
      <c r="C71" s="449"/>
      <c r="D71" s="638"/>
      <c r="E71" s="638"/>
      <c r="F71" s="638"/>
      <c r="G71" s="701"/>
      <c r="H71" s="678"/>
      <c r="I71" s="638"/>
      <c r="J71" s="638"/>
      <c r="K71" s="701"/>
      <c r="L71" s="707"/>
    </row>
    <row r="72" spans="1:12" ht="39" customHeight="1">
      <c r="A72" s="639" t="s">
        <v>730</v>
      </c>
      <c r="B72" s="640"/>
      <c r="C72" s="641"/>
      <c r="D72" s="356">
        <f>SUM(D9:D71)</f>
        <v>400</v>
      </c>
      <c r="E72" s="352"/>
      <c r="F72" s="352"/>
      <c r="G72" s="356">
        <f>SUM(G9:G71)</f>
        <v>294</v>
      </c>
      <c r="H72" s="353"/>
      <c r="I72" s="352"/>
      <c r="J72" s="352"/>
      <c r="K72" s="356">
        <f>SUM(K9:K71)</f>
        <v>400</v>
      </c>
      <c r="L72" s="357"/>
    </row>
    <row r="73" spans="2:8" ht="54" customHeight="1">
      <c r="B73" s="144" t="s">
        <v>172</v>
      </c>
      <c r="C73" s="144"/>
      <c r="D73" s="144"/>
      <c r="E73" s="144"/>
      <c r="H73" s="355"/>
    </row>
  </sheetData>
  <sheetProtection/>
  <mergeCells count="151">
    <mergeCell ref="I68:I71"/>
    <mergeCell ref="J68:J71"/>
    <mergeCell ref="K68:K71"/>
    <mergeCell ref="L68:L71"/>
    <mergeCell ref="I64:I67"/>
    <mergeCell ref="J64:J67"/>
    <mergeCell ref="K64:K67"/>
    <mergeCell ref="L64:L67"/>
    <mergeCell ref="I45:I61"/>
    <mergeCell ref="J45:J61"/>
    <mergeCell ref="K45:K61"/>
    <mergeCell ref="L45:L61"/>
    <mergeCell ref="I38:I44"/>
    <mergeCell ref="J38:J44"/>
    <mergeCell ref="K38:K44"/>
    <mergeCell ref="L38:L44"/>
    <mergeCell ref="J20:J28"/>
    <mergeCell ref="K20:K28"/>
    <mergeCell ref="L20:L28"/>
    <mergeCell ref="I29:I37"/>
    <mergeCell ref="J29:J37"/>
    <mergeCell ref="K29:K37"/>
    <mergeCell ref="L29:L37"/>
    <mergeCell ref="I11:I19"/>
    <mergeCell ref="J11:J19"/>
    <mergeCell ref="K11:K19"/>
    <mergeCell ref="L11:L19"/>
    <mergeCell ref="I9:I10"/>
    <mergeCell ref="J9:J10"/>
    <mergeCell ref="K9:K10"/>
    <mergeCell ref="L9:L10"/>
    <mergeCell ref="I6:L6"/>
    <mergeCell ref="I7:J7"/>
    <mergeCell ref="K7:K8"/>
    <mergeCell ref="L7:L8"/>
    <mergeCell ref="E64:E67"/>
    <mergeCell ref="G68:G71"/>
    <mergeCell ref="F68:F71"/>
    <mergeCell ref="E68:E71"/>
    <mergeCell ref="E38:E44"/>
    <mergeCell ref="H38:H44"/>
    <mergeCell ref="E29:E37"/>
    <mergeCell ref="F29:F37"/>
    <mergeCell ref="G29:G37"/>
    <mergeCell ref="H29:H37"/>
    <mergeCell ref="E7:F7"/>
    <mergeCell ref="G7:G8"/>
    <mergeCell ref="H7:H8"/>
    <mergeCell ref="H11:H19"/>
    <mergeCell ref="E9:E10"/>
    <mergeCell ref="F9:F10"/>
    <mergeCell ref="G9:G10"/>
    <mergeCell ref="E11:E19"/>
    <mergeCell ref="F11:F19"/>
    <mergeCell ref="G11:G19"/>
    <mergeCell ref="E45:E61"/>
    <mergeCell ref="G64:G67"/>
    <mergeCell ref="H45:H61"/>
    <mergeCell ref="I20:I28"/>
    <mergeCell ref="F38:F44"/>
    <mergeCell ref="G38:G44"/>
    <mergeCell ref="E20:E28"/>
    <mergeCell ref="F20:F28"/>
    <mergeCell ref="G20:G28"/>
    <mergeCell ref="H20:H28"/>
    <mergeCell ref="H64:H67"/>
    <mergeCell ref="H68:H71"/>
    <mergeCell ref="G45:G61"/>
    <mergeCell ref="F45:F61"/>
    <mergeCell ref="F64:F67"/>
    <mergeCell ref="B7:D7"/>
    <mergeCell ref="A8:C8"/>
    <mergeCell ref="A9:C9"/>
    <mergeCell ref="A1:H1"/>
    <mergeCell ref="A2:H2"/>
    <mergeCell ref="A3:H3"/>
    <mergeCell ref="A4:H4"/>
    <mergeCell ref="A6:D6"/>
    <mergeCell ref="E6:H6"/>
    <mergeCell ref="H9:H10"/>
    <mergeCell ref="A18:B18"/>
    <mergeCell ref="A19:B19"/>
    <mergeCell ref="A12:B12"/>
    <mergeCell ref="A13:B13"/>
    <mergeCell ref="A17:B17"/>
    <mergeCell ref="A38:C38"/>
    <mergeCell ref="A35:C35"/>
    <mergeCell ref="A29:C29"/>
    <mergeCell ref="D20:D28"/>
    <mergeCell ref="A21:B21"/>
    <mergeCell ref="A22:B22"/>
    <mergeCell ref="A23:B23"/>
    <mergeCell ref="A20:C20"/>
    <mergeCell ref="A24:B24"/>
    <mergeCell ref="A25:B25"/>
    <mergeCell ref="A45:C45"/>
    <mergeCell ref="D9:D10"/>
    <mergeCell ref="A10:C10"/>
    <mergeCell ref="A11:C11"/>
    <mergeCell ref="D11:D19"/>
    <mergeCell ref="A14:B14"/>
    <mergeCell ref="A15:B15"/>
    <mergeCell ref="A16:B16"/>
    <mergeCell ref="A36:C36"/>
    <mergeCell ref="A37:C37"/>
    <mergeCell ref="A26:B26"/>
    <mergeCell ref="A27:B27"/>
    <mergeCell ref="A28:B28"/>
    <mergeCell ref="D29:D37"/>
    <mergeCell ref="A30:B30"/>
    <mergeCell ref="A31:B31"/>
    <mergeCell ref="A32:B32"/>
    <mergeCell ref="A33:B33"/>
    <mergeCell ref="A53:C53"/>
    <mergeCell ref="A54:C54"/>
    <mergeCell ref="A34:B34"/>
    <mergeCell ref="D38:D44"/>
    <mergeCell ref="A39:B39"/>
    <mergeCell ref="A40:B40"/>
    <mergeCell ref="A41:B41"/>
    <mergeCell ref="A42:B42"/>
    <mergeCell ref="A43:B43"/>
    <mergeCell ref="A44:B44"/>
    <mergeCell ref="A49:C49"/>
    <mergeCell ref="A50:C50"/>
    <mergeCell ref="A51:C51"/>
    <mergeCell ref="A52:C52"/>
    <mergeCell ref="D45:D61"/>
    <mergeCell ref="A46:C46"/>
    <mergeCell ref="A55:C55"/>
    <mergeCell ref="A56:C56"/>
    <mergeCell ref="A57:C57"/>
    <mergeCell ref="A58:C58"/>
    <mergeCell ref="A59:C59"/>
    <mergeCell ref="A60:C60"/>
    <mergeCell ref="A47:C47"/>
    <mergeCell ref="A48:C48"/>
    <mergeCell ref="D64:D67"/>
    <mergeCell ref="A65:C65"/>
    <mergeCell ref="A66:C66"/>
    <mergeCell ref="A67:C67"/>
    <mergeCell ref="A72:C72"/>
    <mergeCell ref="A61:C61"/>
    <mergeCell ref="A62:C62"/>
    <mergeCell ref="A63:C63"/>
    <mergeCell ref="A64:C64"/>
    <mergeCell ref="A68:C68"/>
    <mergeCell ref="D68:D71"/>
    <mergeCell ref="A69:C69"/>
    <mergeCell ref="A70:C70"/>
    <mergeCell ref="A71:C71"/>
  </mergeCells>
  <printOptions horizontalCentered="1"/>
  <pageMargins left="0.984251968503937" right="0.7086614173228347" top="0.984251968503937" bottom="0.984251968503937" header="0" footer="0"/>
  <pageSetup horizontalDpi="300" verticalDpi="300" orientation="portrait" scale="56" r:id="rId1"/>
  <headerFooter alignWithMargins="0">
    <oddFooter>&amp;LElaboró:
Revisó:
&amp;D&amp;C&amp;N</oddFooter>
  </headerFooter>
</worksheet>
</file>

<file path=xl/worksheets/sheet2.xml><?xml version="1.0" encoding="utf-8"?>
<worksheet xmlns="http://schemas.openxmlformats.org/spreadsheetml/2006/main" xmlns:r="http://schemas.openxmlformats.org/officeDocument/2006/relationships">
  <sheetPr>
    <tabColor indexed="10"/>
  </sheetPr>
  <dimension ref="A1:F33"/>
  <sheetViews>
    <sheetView view="pageBreakPreview" zoomScaleSheetLayoutView="100" zoomScalePageLayoutView="0" workbookViewId="0" topLeftCell="A28">
      <selection activeCell="A33" sqref="A33:B33"/>
    </sheetView>
  </sheetViews>
  <sheetFormatPr defaultColWidth="12.57421875" defaultRowHeight="12.75"/>
  <cols>
    <col min="1" max="1" width="9.140625" style="32" customWidth="1"/>
    <col min="2" max="2" width="33.421875" style="32" customWidth="1"/>
    <col min="3" max="3" width="23.8515625" style="32" customWidth="1"/>
    <col min="4" max="4" width="29.421875" style="32" customWidth="1"/>
    <col min="5" max="5" width="8.421875" style="32" customWidth="1"/>
    <col min="6" max="6" width="9.7109375" style="32" customWidth="1"/>
    <col min="7" max="16384" width="12.57421875" style="32" customWidth="1"/>
  </cols>
  <sheetData>
    <row r="1" spans="1:6" s="33" customFormat="1" ht="42" customHeight="1">
      <c r="A1" s="373" t="s">
        <v>33</v>
      </c>
      <c r="B1" s="373"/>
      <c r="C1" s="373"/>
      <c r="D1" s="373"/>
      <c r="E1" s="373"/>
      <c r="F1" s="373"/>
    </row>
    <row r="2" spans="1:6" s="34" customFormat="1" ht="50.25" customHeight="1">
      <c r="A2" s="320" t="s">
        <v>364</v>
      </c>
      <c r="B2" s="320"/>
      <c r="C2" s="320"/>
      <c r="D2" s="320"/>
      <c r="E2" s="320"/>
      <c r="F2" s="320"/>
    </row>
    <row r="3" spans="1:6" s="33" customFormat="1" ht="49.5" customHeight="1">
      <c r="A3" s="373" t="s">
        <v>594</v>
      </c>
      <c r="B3" s="373"/>
      <c r="C3" s="373"/>
      <c r="D3" s="373"/>
      <c r="E3" s="373"/>
      <c r="F3" s="373"/>
    </row>
    <row r="4" spans="1:6" s="33" customFormat="1" ht="39" customHeight="1" thickBot="1">
      <c r="A4" s="373" t="s">
        <v>708</v>
      </c>
      <c r="B4" s="373"/>
      <c r="C4" s="373"/>
      <c r="D4" s="373"/>
      <c r="E4" s="373"/>
      <c r="F4" s="373"/>
    </row>
    <row r="5" spans="1:6" ht="39" customHeight="1">
      <c r="A5" s="322" t="s">
        <v>623</v>
      </c>
      <c r="B5" s="323"/>
      <c r="C5" s="323"/>
      <c r="D5" s="323"/>
      <c r="E5" s="323"/>
      <c r="F5" s="324"/>
    </row>
    <row r="6" spans="1:6" ht="75.75" customHeight="1">
      <c r="A6" s="293" t="s">
        <v>173</v>
      </c>
      <c r="B6" s="294"/>
      <c r="C6" s="294"/>
      <c r="D6" s="294"/>
      <c r="E6" s="294"/>
      <c r="F6" s="295"/>
    </row>
    <row r="7" spans="1:6" ht="77.25" customHeight="1">
      <c r="A7" s="293" t="s">
        <v>595</v>
      </c>
      <c r="B7" s="294"/>
      <c r="C7" s="294"/>
      <c r="D7" s="294"/>
      <c r="E7" s="294"/>
      <c r="F7" s="295"/>
    </row>
    <row r="8" spans="1:6" ht="26.25" customHeight="1">
      <c r="A8" s="115"/>
      <c r="B8" s="116"/>
      <c r="C8" s="321"/>
      <c r="D8" s="321"/>
      <c r="E8" s="321"/>
      <c r="F8" s="321"/>
    </row>
    <row r="9" spans="1:6" ht="48.75" customHeight="1">
      <c r="A9" s="342" t="s">
        <v>214</v>
      </c>
      <c r="B9" s="342"/>
      <c r="C9" s="342"/>
      <c r="D9" s="342"/>
      <c r="E9" s="342"/>
      <c r="F9" s="342"/>
    </row>
    <row r="10" spans="1:6" s="46" customFormat="1" ht="50.25" customHeight="1">
      <c r="A10" s="358" t="s">
        <v>723</v>
      </c>
      <c r="B10" s="359" t="s">
        <v>606</v>
      </c>
      <c r="C10" s="359" t="s">
        <v>607</v>
      </c>
      <c r="D10" s="358" t="s">
        <v>174</v>
      </c>
      <c r="E10" s="358" t="s">
        <v>718</v>
      </c>
      <c r="F10" s="358"/>
    </row>
    <row r="11" spans="1:6" s="46" customFormat="1" ht="48.75" customHeight="1">
      <c r="A11" s="358"/>
      <c r="B11" s="359"/>
      <c r="C11" s="359"/>
      <c r="D11" s="358"/>
      <c r="E11" s="138" t="s">
        <v>701</v>
      </c>
      <c r="F11" s="138" t="s">
        <v>722</v>
      </c>
    </row>
    <row r="12" spans="1:6" s="133" customFormat="1" ht="97.5" customHeight="1">
      <c r="A12" s="123">
        <v>51</v>
      </c>
      <c r="B12" s="123" t="s">
        <v>215</v>
      </c>
      <c r="C12" s="123" t="s">
        <v>216</v>
      </c>
      <c r="D12" s="124" t="s">
        <v>217</v>
      </c>
      <c r="E12" s="125" t="s">
        <v>732</v>
      </c>
      <c r="F12" s="126"/>
    </row>
    <row r="13" spans="1:6" ht="30" customHeight="1">
      <c r="A13" s="319"/>
      <c r="B13" s="319"/>
      <c r="C13" s="319"/>
      <c r="D13" s="119"/>
      <c r="E13" s="117"/>
      <c r="F13" s="119"/>
    </row>
    <row r="14" ht="18">
      <c r="F14" s="33"/>
    </row>
    <row r="16" spans="1:6" ht="44.25" customHeight="1">
      <c r="A16" s="342" t="s">
        <v>34</v>
      </c>
      <c r="B16" s="342"/>
      <c r="C16" s="342"/>
      <c r="D16" s="342"/>
      <c r="E16" s="342"/>
      <c r="F16" s="342"/>
    </row>
    <row r="17" spans="1:6" s="46" customFormat="1" ht="15.75">
      <c r="A17" s="358" t="s">
        <v>723</v>
      </c>
      <c r="B17" s="359" t="s">
        <v>606</v>
      </c>
      <c r="C17" s="359" t="s">
        <v>607</v>
      </c>
      <c r="D17" s="358" t="s">
        <v>596</v>
      </c>
      <c r="E17" s="358" t="s">
        <v>718</v>
      </c>
      <c r="F17" s="358"/>
    </row>
    <row r="18" spans="1:6" s="46" customFormat="1" ht="15.75">
      <c r="A18" s="358"/>
      <c r="B18" s="359"/>
      <c r="C18" s="359"/>
      <c r="D18" s="358"/>
      <c r="E18" s="138" t="s">
        <v>701</v>
      </c>
      <c r="F18" s="138" t="s">
        <v>722</v>
      </c>
    </row>
    <row r="19" spans="1:6" s="46" customFormat="1" ht="84.75" customHeight="1">
      <c r="A19" s="145">
        <v>77</v>
      </c>
      <c r="B19" s="145" t="s">
        <v>264</v>
      </c>
      <c r="C19" s="145" t="s">
        <v>216</v>
      </c>
      <c r="D19" s="146" t="s">
        <v>265</v>
      </c>
      <c r="E19" s="147" t="s">
        <v>732</v>
      </c>
      <c r="F19" s="148"/>
    </row>
    <row r="20" spans="1:6" ht="18">
      <c r="A20" s="319"/>
      <c r="B20" s="319"/>
      <c r="C20" s="319"/>
      <c r="D20" s="119"/>
      <c r="E20" s="117"/>
      <c r="F20" s="119"/>
    </row>
    <row r="21" ht="48" customHeight="1">
      <c r="F21" s="33"/>
    </row>
    <row r="22" spans="1:6" ht="47.25" customHeight="1">
      <c r="A22" s="342" t="s">
        <v>101</v>
      </c>
      <c r="B22" s="342"/>
      <c r="C22" s="342"/>
      <c r="D22" s="342"/>
      <c r="E22" s="342"/>
      <c r="F22" s="342"/>
    </row>
    <row r="23" spans="1:6" s="46" customFormat="1" ht="35.25" customHeight="1">
      <c r="A23" s="358" t="s">
        <v>723</v>
      </c>
      <c r="B23" s="359" t="s">
        <v>606</v>
      </c>
      <c r="C23" s="359" t="s">
        <v>607</v>
      </c>
      <c r="D23" s="358" t="s">
        <v>174</v>
      </c>
      <c r="E23" s="358" t="s">
        <v>718</v>
      </c>
      <c r="F23" s="358"/>
    </row>
    <row r="24" spans="1:6" s="46" customFormat="1" ht="36.75" customHeight="1">
      <c r="A24" s="358"/>
      <c r="B24" s="359"/>
      <c r="C24" s="359"/>
      <c r="D24" s="358"/>
      <c r="E24" s="138" t="s">
        <v>701</v>
      </c>
      <c r="F24" s="138" t="s">
        <v>722</v>
      </c>
    </row>
    <row r="25" spans="1:6" s="46" customFormat="1" ht="69.75" customHeight="1">
      <c r="A25" s="145">
        <v>25</v>
      </c>
      <c r="B25" s="145" t="s">
        <v>102</v>
      </c>
      <c r="C25" s="145" t="s">
        <v>216</v>
      </c>
      <c r="D25" s="146" t="s">
        <v>100</v>
      </c>
      <c r="E25" s="147" t="s">
        <v>732</v>
      </c>
      <c r="F25" s="148"/>
    </row>
    <row r="26" spans="1:6" ht="39.75" customHeight="1">
      <c r="A26" s="319"/>
      <c r="B26" s="319"/>
      <c r="C26" s="319"/>
      <c r="D26" s="119"/>
      <c r="E26" s="117"/>
      <c r="F26" s="119"/>
    </row>
    <row r="27" spans="1:6" ht="39.75" customHeight="1">
      <c r="A27" s="120"/>
      <c r="B27" s="120"/>
      <c r="C27" s="120"/>
      <c r="D27" s="121"/>
      <c r="E27" s="120"/>
      <c r="F27" s="121"/>
    </row>
    <row r="28" spans="1:6" ht="30.75" customHeight="1">
      <c r="A28" s="342" t="s">
        <v>136</v>
      </c>
      <c r="B28" s="342"/>
      <c r="C28" s="342"/>
      <c r="D28" s="342"/>
      <c r="E28" s="342"/>
      <c r="F28" s="342"/>
    </row>
    <row r="29" spans="1:6" ht="37.5" customHeight="1">
      <c r="A29" s="358" t="s">
        <v>723</v>
      </c>
      <c r="B29" s="359" t="s">
        <v>606</v>
      </c>
      <c r="C29" s="296" t="s">
        <v>607</v>
      </c>
      <c r="D29" s="358" t="s">
        <v>174</v>
      </c>
      <c r="E29" s="358" t="s">
        <v>718</v>
      </c>
      <c r="F29" s="358"/>
    </row>
    <row r="30" spans="1:6" ht="36.75" customHeight="1">
      <c r="A30" s="358"/>
      <c r="B30" s="359"/>
      <c r="C30" s="297"/>
      <c r="D30" s="358"/>
      <c r="E30" s="138" t="s">
        <v>701</v>
      </c>
      <c r="F30" s="138" t="s">
        <v>722</v>
      </c>
    </row>
    <row r="31" spans="1:6" s="46" customFormat="1" ht="66" customHeight="1">
      <c r="A31" s="145">
        <v>36</v>
      </c>
      <c r="B31" s="145" t="s">
        <v>137</v>
      </c>
      <c r="C31" s="145" t="s">
        <v>216</v>
      </c>
      <c r="D31" s="146" t="s">
        <v>138</v>
      </c>
      <c r="E31" s="147" t="s">
        <v>732</v>
      </c>
      <c r="F31" s="148"/>
    </row>
    <row r="32" spans="1:6" ht="32.25" customHeight="1">
      <c r="A32" s="319"/>
      <c r="B32" s="319"/>
      <c r="C32" s="319"/>
      <c r="D32" s="119"/>
      <c r="E32" s="117"/>
      <c r="F32" s="119"/>
    </row>
    <row r="33" spans="1:5" ht="72" customHeight="1">
      <c r="A33" s="713" t="s">
        <v>12</v>
      </c>
      <c r="B33" s="713"/>
      <c r="C33" s="714"/>
      <c r="D33" s="713" t="s">
        <v>172</v>
      </c>
      <c r="E33" s="713"/>
    </row>
  </sheetData>
  <sheetProtection/>
  <mergeCells count="38">
    <mergeCell ref="D33:E33"/>
    <mergeCell ref="A33:B33"/>
    <mergeCell ref="A32:C32"/>
    <mergeCell ref="A26:C26"/>
    <mergeCell ref="A28:F28"/>
    <mergeCell ref="A29:A30"/>
    <mergeCell ref="B29:B30"/>
    <mergeCell ref="C29:C30"/>
    <mergeCell ref="D29:D30"/>
    <mergeCell ref="E29:F29"/>
    <mergeCell ref="A22:F22"/>
    <mergeCell ref="A23:A24"/>
    <mergeCell ref="B23:B24"/>
    <mergeCell ref="C23:C24"/>
    <mergeCell ref="D23:D24"/>
    <mergeCell ref="E23:F23"/>
    <mergeCell ref="A1:F1"/>
    <mergeCell ref="A2:F2"/>
    <mergeCell ref="C8:F8"/>
    <mergeCell ref="A9:F9"/>
    <mergeCell ref="A5:F5"/>
    <mergeCell ref="A3:F3"/>
    <mergeCell ref="A4:F4"/>
    <mergeCell ref="A6:F6"/>
    <mergeCell ref="A7:F7"/>
    <mergeCell ref="E10:F10"/>
    <mergeCell ref="A16:F16"/>
    <mergeCell ref="A17:A18"/>
    <mergeCell ref="B17:B18"/>
    <mergeCell ref="C17:C18"/>
    <mergeCell ref="D17:D18"/>
    <mergeCell ref="E17:F17"/>
    <mergeCell ref="A20:C20"/>
    <mergeCell ref="A13:C13"/>
    <mergeCell ref="A10:A11"/>
    <mergeCell ref="B10:B11"/>
    <mergeCell ref="C10:C11"/>
    <mergeCell ref="D10:D11"/>
  </mergeCells>
  <printOptions horizontalCentered="1"/>
  <pageMargins left="0.3937007874015748" right="0.31496062992125984" top="0.81" bottom="0.5905511811023623" header="0" footer="0"/>
  <pageSetup horizontalDpi="300" verticalDpi="300" orientation="portrait" scale="67" r:id="rId1"/>
  <headerFooter alignWithMargins="0">
    <oddFooter>&amp;LElaboró:
Revisó:
&amp;D&amp;C&amp;N</oddFooter>
  </headerFooter>
</worksheet>
</file>

<file path=xl/worksheets/sheet3.xml><?xml version="1.0" encoding="utf-8"?>
<worksheet xmlns="http://schemas.openxmlformats.org/spreadsheetml/2006/main" xmlns:r="http://schemas.openxmlformats.org/officeDocument/2006/relationships">
  <sheetPr>
    <tabColor indexed="10"/>
  </sheetPr>
  <dimension ref="A1:G44"/>
  <sheetViews>
    <sheetView view="pageBreakPreview" zoomScaleSheetLayoutView="100" zoomScalePageLayoutView="0" workbookViewId="0" topLeftCell="A37">
      <selection activeCell="A44" sqref="A44:B44"/>
    </sheetView>
  </sheetViews>
  <sheetFormatPr defaultColWidth="12.57421875" defaultRowHeight="12.75"/>
  <cols>
    <col min="1" max="1" width="9.140625" style="46" customWidth="1"/>
    <col min="2" max="2" width="27.28125" style="46" customWidth="1"/>
    <col min="3" max="3" width="19.8515625" style="46" customWidth="1"/>
    <col min="4" max="4" width="17.28125" style="46" customWidth="1"/>
    <col min="5" max="5" width="6.57421875" style="46" customWidth="1"/>
    <col min="6" max="6" width="5.421875" style="46" customWidth="1"/>
    <col min="7" max="7" width="19.7109375" style="46" customWidth="1"/>
    <col min="8" max="16384" width="12.57421875" style="46" customWidth="1"/>
  </cols>
  <sheetData>
    <row r="1" spans="1:7" s="127" customFormat="1" ht="42" customHeight="1">
      <c r="A1" s="372" t="s">
        <v>33</v>
      </c>
      <c r="B1" s="373"/>
      <c r="C1" s="373"/>
      <c r="D1" s="373"/>
      <c r="E1" s="373"/>
      <c r="F1" s="373"/>
      <c r="G1" s="373"/>
    </row>
    <row r="2" spans="1:7" s="128" customFormat="1" ht="31.5" customHeight="1">
      <c r="A2" s="265" t="s">
        <v>364</v>
      </c>
      <c r="B2" s="320"/>
      <c r="C2" s="320"/>
      <c r="D2" s="320"/>
      <c r="E2" s="320"/>
      <c r="F2" s="320"/>
      <c r="G2" s="320"/>
    </row>
    <row r="3" spans="1:7" s="127" customFormat="1" ht="49.5" customHeight="1">
      <c r="A3" s="372" t="s">
        <v>600</v>
      </c>
      <c r="B3" s="373"/>
      <c r="C3" s="373"/>
      <c r="D3" s="373"/>
      <c r="E3" s="373"/>
      <c r="F3" s="373"/>
      <c r="G3" s="373"/>
    </row>
    <row r="4" spans="1:7" s="127" customFormat="1" ht="39" customHeight="1">
      <c r="A4" s="372" t="s">
        <v>708</v>
      </c>
      <c r="B4" s="373"/>
      <c r="C4" s="373"/>
      <c r="D4" s="373"/>
      <c r="E4" s="373"/>
      <c r="F4" s="373"/>
      <c r="G4" s="373"/>
    </row>
    <row r="5" spans="1:7" ht="39" customHeight="1">
      <c r="A5" s="263" t="s">
        <v>171</v>
      </c>
      <c r="B5" s="264"/>
      <c r="C5" s="264"/>
      <c r="D5" s="264"/>
      <c r="E5" s="264"/>
      <c r="F5" s="264"/>
      <c r="G5" s="264"/>
    </row>
    <row r="6" spans="1:7" ht="50.25" customHeight="1">
      <c r="A6" s="274" t="s">
        <v>529</v>
      </c>
      <c r="B6" s="275"/>
      <c r="C6" s="275"/>
      <c r="D6" s="275"/>
      <c r="E6" s="275"/>
      <c r="F6" s="275"/>
      <c r="G6" s="275"/>
    </row>
    <row r="7" spans="1:7" ht="58.5" customHeight="1">
      <c r="A7" s="274" t="s">
        <v>530</v>
      </c>
      <c r="B7" s="275"/>
      <c r="C7" s="275"/>
      <c r="D7" s="275"/>
      <c r="E7" s="275"/>
      <c r="F7" s="275"/>
      <c r="G7" s="275"/>
    </row>
    <row r="8" spans="1:7" ht="46.5" customHeight="1">
      <c r="A8" s="274" t="s">
        <v>531</v>
      </c>
      <c r="B8" s="275"/>
      <c r="C8" s="275"/>
      <c r="D8" s="275"/>
      <c r="E8" s="275"/>
      <c r="F8" s="275"/>
      <c r="G8" s="275"/>
    </row>
    <row r="9" spans="1:7" ht="45" customHeight="1">
      <c r="A9" s="274" t="s">
        <v>533</v>
      </c>
      <c r="B9" s="275"/>
      <c r="C9" s="275"/>
      <c r="D9" s="275"/>
      <c r="E9" s="275"/>
      <c r="F9" s="275"/>
      <c r="G9" s="275"/>
    </row>
    <row r="10" spans="1:7" ht="39" customHeight="1">
      <c r="A10" s="274" t="s">
        <v>597</v>
      </c>
      <c r="B10" s="275"/>
      <c r="C10" s="275"/>
      <c r="D10" s="275"/>
      <c r="E10" s="275"/>
      <c r="F10" s="275"/>
      <c r="G10" s="275"/>
    </row>
    <row r="11" spans="1:7" ht="9" customHeight="1">
      <c r="A11" s="263"/>
      <c r="B11" s="264"/>
      <c r="C11" s="264"/>
      <c r="D11" s="264"/>
      <c r="E11" s="264"/>
      <c r="F11" s="264"/>
      <c r="G11" s="264"/>
    </row>
    <row r="12" spans="1:7" ht="66" customHeight="1">
      <c r="A12" s="129" t="s">
        <v>675</v>
      </c>
      <c r="B12" s="129" t="s">
        <v>535</v>
      </c>
      <c r="C12" s="260" t="s">
        <v>681</v>
      </c>
      <c r="D12" s="260"/>
      <c r="E12" s="260"/>
      <c r="F12" s="260"/>
      <c r="G12" s="260"/>
    </row>
    <row r="13" spans="1:7" ht="82.5" customHeight="1">
      <c r="A13" s="114" t="s">
        <v>598</v>
      </c>
      <c r="B13" s="114" t="s">
        <v>682</v>
      </c>
      <c r="C13" s="261" t="s">
        <v>534</v>
      </c>
      <c r="D13" s="246"/>
      <c r="E13" s="246"/>
      <c r="F13" s="246"/>
      <c r="G13" s="247"/>
    </row>
    <row r="14" spans="1:7" ht="82.5" customHeight="1">
      <c r="A14" s="130"/>
      <c r="B14" s="131"/>
      <c r="C14" s="132"/>
      <c r="D14" s="132"/>
      <c r="E14" s="132"/>
      <c r="F14" s="132"/>
      <c r="G14" s="132"/>
    </row>
    <row r="15" spans="1:7" ht="42" customHeight="1">
      <c r="A15" s="379" t="s">
        <v>214</v>
      </c>
      <c r="B15" s="379"/>
      <c r="C15" s="379"/>
      <c r="D15" s="379"/>
      <c r="E15" s="379"/>
      <c r="F15" s="379"/>
      <c r="G15" s="379"/>
    </row>
    <row r="16" spans="1:7" ht="24.75" customHeight="1">
      <c r="A16" s="359" t="s">
        <v>723</v>
      </c>
      <c r="B16" s="359" t="s">
        <v>677</v>
      </c>
      <c r="C16" s="359" t="s">
        <v>683</v>
      </c>
      <c r="D16" s="359" t="s">
        <v>608</v>
      </c>
      <c r="E16" s="359" t="s">
        <v>718</v>
      </c>
      <c r="F16" s="359"/>
      <c r="G16" s="359" t="s">
        <v>720</v>
      </c>
    </row>
    <row r="17" spans="1:7" ht="57.75" customHeight="1">
      <c r="A17" s="359"/>
      <c r="B17" s="359"/>
      <c r="C17" s="359"/>
      <c r="D17" s="359"/>
      <c r="E17" s="122" t="s">
        <v>701</v>
      </c>
      <c r="F17" s="122" t="s">
        <v>722</v>
      </c>
      <c r="G17" s="359"/>
    </row>
    <row r="18" spans="1:7" s="133" customFormat="1" ht="63.75" customHeight="1">
      <c r="A18" s="145">
        <v>53</v>
      </c>
      <c r="B18" s="145" t="s">
        <v>218</v>
      </c>
      <c r="C18" s="145" t="s">
        <v>219</v>
      </c>
      <c r="D18" s="146" t="s">
        <v>220</v>
      </c>
      <c r="E18" s="147" t="s">
        <v>732</v>
      </c>
      <c r="F18" s="148"/>
      <c r="G18" s="147" t="s">
        <v>227</v>
      </c>
    </row>
    <row r="19" spans="1:7" s="133" customFormat="1" ht="69" customHeight="1">
      <c r="A19" s="145">
        <v>54</v>
      </c>
      <c r="B19" s="145" t="s">
        <v>221</v>
      </c>
      <c r="C19" s="145" t="s">
        <v>222</v>
      </c>
      <c r="D19" s="146" t="s">
        <v>223</v>
      </c>
      <c r="E19" s="147" t="s">
        <v>732</v>
      </c>
      <c r="F19" s="148"/>
      <c r="G19" s="147" t="s">
        <v>227</v>
      </c>
    </row>
    <row r="20" spans="1:7" s="133" customFormat="1" ht="62.25" customHeight="1">
      <c r="A20" s="145">
        <v>55</v>
      </c>
      <c r="B20" s="145" t="s">
        <v>224</v>
      </c>
      <c r="C20" s="145" t="s">
        <v>225</v>
      </c>
      <c r="D20" s="146" t="s">
        <v>226</v>
      </c>
      <c r="E20" s="147" t="s">
        <v>732</v>
      </c>
      <c r="F20" s="148"/>
      <c r="G20" s="147" t="s">
        <v>228</v>
      </c>
    </row>
    <row r="21" spans="1:7" s="137" customFormat="1" ht="47.25" customHeight="1">
      <c r="A21" s="134"/>
      <c r="B21" s="134"/>
      <c r="C21" s="134"/>
      <c r="D21" s="135"/>
      <c r="E21" s="134"/>
      <c r="F21" s="135"/>
      <c r="G21" s="136"/>
    </row>
    <row r="22" spans="1:7" ht="42" customHeight="1">
      <c r="A22" s="276" t="s">
        <v>34</v>
      </c>
      <c r="B22" s="277"/>
      <c r="C22" s="277"/>
      <c r="D22" s="277"/>
      <c r="E22" s="277"/>
      <c r="F22" s="277"/>
      <c r="G22" s="277"/>
    </row>
    <row r="23" spans="1:7" ht="24.75" customHeight="1">
      <c r="A23" s="358" t="s">
        <v>723</v>
      </c>
      <c r="B23" s="358" t="s">
        <v>677</v>
      </c>
      <c r="C23" s="358" t="s">
        <v>683</v>
      </c>
      <c r="D23" s="358" t="s">
        <v>608</v>
      </c>
      <c r="E23" s="358" t="s">
        <v>718</v>
      </c>
      <c r="F23" s="358"/>
      <c r="G23" s="358" t="s">
        <v>720</v>
      </c>
    </row>
    <row r="24" spans="1:7" ht="57.75" customHeight="1">
      <c r="A24" s="358"/>
      <c r="B24" s="358"/>
      <c r="C24" s="358"/>
      <c r="D24" s="358"/>
      <c r="E24" s="138" t="s">
        <v>701</v>
      </c>
      <c r="F24" s="138" t="s">
        <v>722</v>
      </c>
      <c r="G24" s="358"/>
    </row>
    <row r="25" spans="1:7" s="133" customFormat="1" ht="62.25" customHeight="1">
      <c r="A25" s="145">
        <v>80</v>
      </c>
      <c r="B25" s="145" t="s">
        <v>609</v>
      </c>
      <c r="C25" s="145" t="s">
        <v>610</v>
      </c>
      <c r="D25" s="146" t="s">
        <v>611</v>
      </c>
      <c r="E25" s="147" t="s">
        <v>732</v>
      </c>
      <c r="F25" s="148"/>
      <c r="G25" s="147" t="s">
        <v>227</v>
      </c>
    </row>
    <row r="26" spans="1:7" s="133" customFormat="1" ht="63.75" customHeight="1">
      <c r="A26" s="145">
        <v>81</v>
      </c>
      <c r="B26" s="145" t="s">
        <v>266</v>
      </c>
      <c r="C26" s="145" t="s">
        <v>107</v>
      </c>
      <c r="D26" s="146" t="s">
        <v>611</v>
      </c>
      <c r="E26" s="147" t="s">
        <v>732</v>
      </c>
      <c r="F26" s="148"/>
      <c r="G26" s="147" t="s">
        <v>227</v>
      </c>
    </row>
    <row r="27" spans="1:7" s="133" customFormat="1" ht="69" customHeight="1">
      <c r="A27" s="145" t="s">
        <v>268</v>
      </c>
      <c r="B27" s="145" t="s">
        <v>612</v>
      </c>
      <c r="C27" s="145" t="s">
        <v>267</v>
      </c>
      <c r="D27" s="146" t="s">
        <v>611</v>
      </c>
      <c r="E27" s="147" t="s">
        <v>732</v>
      </c>
      <c r="F27" s="148"/>
      <c r="G27" s="147" t="s">
        <v>227</v>
      </c>
    </row>
    <row r="28" spans="1:7" s="133" customFormat="1" ht="62.25" customHeight="1">
      <c r="A28" s="145">
        <v>84</v>
      </c>
      <c r="B28" s="145" t="s">
        <v>269</v>
      </c>
      <c r="C28" s="145" t="s">
        <v>270</v>
      </c>
      <c r="D28" s="146" t="s">
        <v>611</v>
      </c>
      <c r="E28" s="147" t="s">
        <v>732</v>
      </c>
      <c r="F28" s="148"/>
      <c r="G28" s="147" t="s">
        <v>227</v>
      </c>
    </row>
    <row r="29" spans="1:7" s="133" customFormat="1" ht="62.25" customHeight="1">
      <c r="A29" s="139"/>
      <c r="B29" s="139"/>
      <c r="C29" s="139"/>
      <c r="D29" s="140"/>
      <c r="E29" s="141"/>
      <c r="F29" s="142"/>
      <c r="G29" s="141"/>
    </row>
    <row r="30" spans="1:7" ht="50.25" customHeight="1">
      <c r="A30" s="379" t="s">
        <v>101</v>
      </c>
      <c r="B30" s="379"/>
      <c r="C30" s="379"/>
      <c r="D30" s="379"/>
      <c r="E30" s="379"/>
      <c r="F30" s="379"/>
      <c r="G30" s="379"/>
    </row>
    <row r="31" spans="1:7" ht="37.5" customHeight="1">
      <c r="A31" s="358" t="s">
        <v>723</v>
      </c>
      <c r="B31" s="358" t="s">
        <v>677</v>
      </c>
      <c r="C31" s="358" t="s">
        <v>683</v>
      </c>
      <c r="D31" s="358" t="s">
        <v>608</v>
      </c>
      <c r="E31" s="358" t="s">
        <v>718</v>
      </c>
      <c r="F31" s="358"/>
      <c r="G31" s="358" t="s">
        <v>720</v>
      </c>
    </row>
    <row r="32" spans="1:7" ht="33" customHeight="1">
      <c r="A32" s="358"/>
      <c r="B32" s="358"/>
      <c r="C32" s="358"/>
      <c r="D32" s="358"/>
      <c r="E32" s="138" t="s">
        <v>701</v>
      </c>
      <c r="F32" s="138" t="s">
        <v>722</v>
      </c>
      <c r="G32" s="358"/>
    </row>
    <row r="33" spans="1:7" ht="60">
      <c r="A33" s="145">
        <v>17</v>
      </c>
      <c r="B33" s="145" t="s">
        <v>103</v>
      </c>
      <c r="C33" s="145" t="s">
        <v>104</v>
      </c>
      <c r="D33" s="146" t="s">
        <v>611</v>
      </c>
      <c r="E33" s="147" t="s">
        <v>732</v>
      </c>
      <c r="F33" s="148"/>
      <c r="G33" s="147" t="s">
        <v>227</v>
      </c>
    </row>
    <row r="34" spans="1:7" ht="60">
      <c r="A34" s="145">
        <v>18</v>
      </c>
      <c r="B34" s="145" t="s">
        <v>105</v>
      </c>
      <c r="C34" s="145" t="s">
        <v>106</v>
      </c>
      <c r="D34" s="146" t="s">
        <v>611</v>
      </c>
      <c r="E34" s="147" t="s">
        <v>732</v>
      </c>
      <c r="F34" s="148"/>
      <c r="G34" s="147" t="s">
        <v>227</v>
      </c>
    </row>
    <row r="35" spans="1:7" ht="60">
      <c r="A35" s="145">
        <v>19</v>
      </c>
      <c r="B35" s="145" t="s">
        <v>108</v>
      </c>
      <c r="C35" s="145" t="s">
        <v>109</v>
      </c>
      <c r="D35" s="146" t="s">
        <v>611</v>
      </c>
      <c r="E35" s="147" t="s">
        <v>732</v>
      </c>
      <c r="F35" s="148"/>
      <c r="G35" s="147" t="s">
        <v>227</v>
      </c>
    </row>
    <row r="36" spans="1:7" ht="60">
      <c r="A36" s="145">
        <v>20</v>
      </c>
      <c r="B36" s="145" t="s">
        <v>110</v>
      </c>
      <c r="C36" s="145" t="s">
        <v>111</v>
      </c>
      <c r="D36" s="146" t="s">
        <v>611</v>
      </c>
      <c r="E36" s="147" t="s">
        <v>732</v>
      </c>
      <c r="F36" s="148"/>
      <c r="G36" s="147" t="s">
        <v>227</v>
      </c>
    </row>
    <row r="37" spans="1:7" ht="42.75" customHeight="1">
      <c r="A37" s="143"/>
      <c r="B37" s="262"/>
      <c r="C37" s="262"/>
      <c r="D37" s="262"/>
      <c r="E37" s="262"/>
      <c r="F37" s="143"/>
      <c r="G37" s="143"/>
    </row>
    <row r="38" spans="1:7" ht="44.25" customHeight="1">
      <c r="A38" s="256" t="s">
        <v>136</v>
      </c>
      <c r="B38" s="257"/>
      <c r="C38" s="257"/>
      <c r="D38" s="257"/>
      <c r="E38" s="257"/>
      <c r="F38" s="257"/>
      <c r="G38" s="258"/>
    </row>
    <row r="39" spans="1:7" ht="31.5" customHeight="1">
      <c r="A39" s="358" t="s">
        <v>723</v>
      </c>
      <c r="B39" s="358" t="s">
        <v>677</v>
      </c>
      <c r="C39" s="358" t="s">
        <v>683</v>
      </c>
      <c r="D39" s="358" t="s">
        <v>608</v>
      </c>
      <c r="E39" s="358" t="s">
        <v>718</v>
      </c>
      <c r="F39" s="358"/>
      <c r="G39" s="358" t="s">
        <v>720</v>
      </c>
    </row>
    <row r="40" spans="1:7" ht="33" customHeight="1">
      <c r="A40" s="358"/>
      <c r="B40" s="358"/>
      <c r="C40" s="358"/>
      <c r="D40" s="358"/>
      <c r="E40" s="138" t="s">
        <v>701</v>
      </c>
      <c r="F40" s="138" t="s">
        <v>722</v>
      </c>
      <c r="G40" s="358"/>
    </row>
    <row r="41" spans="1:7" ht="60">
      <c r="A41" s="145">
        <v>38</v>
      </c>
      <c r="B41" s="145" t="s">
        <v>139</v>
      </c>
      <c r="C41" s="145" t="s">
        <v>140</v>
      </c>
      <c r="D41" s="146" t="s">
        <v>141</v>
      </c>
      <c r="E41" s="147" t="s">
        <v>732</v>
      </c>
      <c r="F41" s="148"/>
      <c r="G41" s="147" t="s">
        <v>227</v>
      </c>
    </row>
    <row r="42" spans="1:7" ht="64.5" customHeight="1">
      <c r="A42" s="145">
        <v>40</v>
      </c>
      <c r="B42" s="145" t="s">
        <v>142</v>
      </c>
      <c r="C42" s="145" t="s">
        <v>143</v>
      </c>
      <c r="D42" s="146" t="s">
        <v>144</v>
      </c>
      <c r="E42" s="147" t="s">
        <v>732</v>
      </c>
      <c r="F42" s="148"/>
      <c r="G42" s="147" t="s">
        <v>228</v>
      </c>
    </row>
    <row r="44" spans="1:7" ht="66.75" customHeight="1">
      <c r="A44" s="713" t="s">
        <v>12</v>
      </c>
      <c r="B44" s="713"/>
      <c r="C44" s="714"/>
      <c r="D44" s="259" t="s">
        <v>172</v>
      </c>
      <c r="E44" s="259"/>
      <c r="F44" s="259"/>
      <c r="G44" s="259"/>
    </row>
  </sheetData>
  <sheetProtection/>
  <mergeCells count="44">
    <mergeCell ref="A44:B44"/>
    <mergeCell ref="D44:G44"/>
    <mergeCell ref="A30:G30"/>
    <mergeCell ref="A38:G38"/>
    <mergeCell ref="A11:G11"/>
    <mergeCell ref="C12:G12"/>
    <mergeCell ref="C13:G13"/>
    <mergeCell ref="A15:G15"/>
    <mergeCell ref="E39:F39"/>
    <mergeCell ref="G39:G40"/>
    <mergeCell ref="A39:A40"/>
    <mergeCell ref="A1:G1"/>
    <mergeCell ref="A2:G2"/>
    <mergeCell ref="A3:G3"/>
    <mergeCell ref="A4:G4"/>
    <mergeCell ref="A5:G5"/>
    <mergeCell ref="A6:G6"/>
    <mergeCell ref="A7:G7"/>
    <mergeCell ref="A8:G8"/>
    <mergeCell ref="C31:C32"/>
    <mergeCell ref="B39:B40"/>
    <mergeCell ref="C39:C40"/>
    <mergeCell ref="D39:D40"/>
    <mergeCell ref="D31:D32"/>
    <mergeCell ref="A16:A17"/>
    <mergeCell ref="E31:F31"/>
    <mergeCell ref="G31:G32"/>
    <mergeCell ref="B37:E37"/>
    <mergeCell ref="A23:A24"/>
    <mergeCell ref="B23:B24"/>
    <mergeCell ref="C23:C24"/>
    <mergeCell ref="D23:D24"/>
    <mergeCell ref="A31:A32"/>
    <mergeCell ref="B31:B32"/>
    <mergeCell ref="A9:G9"/>
    <mergeCell ref="A10:G10"/>
    <mergeCell ref="B16:B17"/>
    <mergeCell ref="E23:F23"/>
    <mergeCell ref="G23:G24"/>
    <mergeCell ref="G16:G17"/>
    <mergeCell ref="A22:G22"/>
    <mergeCell ref="D16:D17"/>
    <mergeCell ref="E16:F16"/>
    <mergeCell ref="C16:C17"/>
  </mergeCells>
  <printOptions horizontalCentered="1"/>
  <pageMargins left="0.3937007874015748" right="0.31496062992125984" top="0.3937007874015748" bottom="0.5905511811023623" header="0" footer="0"/>
  <pageSetup horizontalDpi="300" verticalDpi="300" orientation="portrait" scale="67" r:id="rId1"/>
  <headerFooter alignWithMargins="0">
    <oddFooter>&amp;LElaboró:
Revisó:
&amp;D&amp;C&amp;N</oddFooter>
  </headerFooter>
  <rowBreaks count="1" manualBreakCount="1">
    <brk id="21" max="6" man="1"/>
  </rowBreaks>
</worksheet>
</file>

<file path=xl/worksheets/sheet4.xml><?xml version="1.0" encoding="utf-8"?>
<worksheet xmlns="http://schemas.openxmlformats.org/spreadsheetml/2006/main" xmlns:r="http://schemas.openxmlformats.org/officeDocument/2006/relationships">
  <sheetPr>
    <tabColor indexed="10"/>
  </sheetPr>
  <dimension ref="A1:H46"/>
  <sheetViews>
    <sheetView view="pageBreakPreview" zoomScaleSheetLayoutView="100" zoomScalePageLayoutView="0" workbookViewId="0" topLeftCell="A43">
      <selection activeCell="C50" sqref="C50"/>
    </sheetView>
  </sheetViews>
  <sheetFormatPr defaultColWidth="12.57421875" defaultRowHeight="12.75"/>
  <cols>
    <col min="1" max="1" width="11.8515625" style="46" customWidth="1"/>
    <col min="2" max="2" width="20.57421875" style="46" customWidth="1"/>
    <col min="3" max="3" width="18.28125" style="46" customWidth="1"/>
    <col min="4" max="4" width="18.8515625" style="46" customWidth="1"/>
    <col min="5" max="5" width="17.421875" style="46" customWidth="1"/>
    <col min="6" max="6" width="8.7109375" style="46" customWidth="1"/>
    <col min="7" max="7" width="9.140625" style="46" customWidth="1"/>
    <col min="8" max="8" width="23.7109375" style="46" customWidth="1"/>
    <col min="9" max="16384" width="12.57421875" style="46" customWidth="1"/>
  </cols>
  <sheetData>
    <row r="1" spans="1:8" s="127" customFormat="1" ht="26.25" customHeight="1">
      <c r="A1" s="372" t="s">
        <v>31</v>
      </c>
      <c r="B1" s="373"/>
      <c r="C1" s="373"/>
      <c r="D1" s="373"/>
      <c r="E1" s="373"/>
      <c r="F1" s="373"/>
      <c r="G1" s="373"/>
      <c r="H1" s="373"/>
    </row>
    <row r="2" spans="1:8" s="128" customFormat="1" ht="24.75" customHeight="1">
      <c r="A2" s="265" t="s">
        <v>364</v>
      </c>
      <c r="B2" s="320"/>
      <c r="C2" s="320"/>
      <c r="D2" s="320"/>
      <c r="E2" s="320"/>
      <c r="F2" s="320"/>
      <c r="G2" s="320"/>
      <c r="H2" s="320"/>
    </row>
    <row r="3" spans="1:8" s="127" customFormat="1" ht="24.75" customHeight="1">
      <c r="A3" s="372" t="s">
        <v>599</v>
      </c>
      <c r="B3" s="373"/>
      <c r="C3" s="373"/>
      <c r="D3" s="373"/>
      <c r="E3" s="373"/>
      <c r="F3" s="373"/>
      <c r="G3" s="373"/>
      <c r="H3" s="373"/>
    </row>
    <row r="4" spans="1:8" s="127" customFormat="1" ht="45" customHeight="1">
      <c r="A4" s="372" t="s">
        <v>708</v>
      </c>
      <c r="B4" s="373"/>
      <c r="C4" s="373"/>
      <c r="D4" s="373"/>
      <c r="E4" s="373"/>
      <c r="F4" s="373"/>
      <c r="G4" s="373"/>
      <c r="H4" s="373"/>
    </row>
    <row r="5" spans="1:8" s="127" customFormat="1" ht="36.75" customHeight="1">
      <c r="A5" s="263" t="s">
        <v>602</v>
      </c>
      <c r="B5" s="264"/>
      <c r="C5" s="264"/>
      <c r="D5" s="264"/>
      <c r="E5" s="264"/>
      <c r="F5" s="264"/>
      <c r="G5" s="264"/>
      <c r="H5" s="264"/>
    </row>
    <row r="6" spans="1:8" s="127" customFormat="1" ht="60.75" customHeight="1">
      <c r="A6" s="274" t="s">
        <v>536</v>
      </c>
      <c r="B6" s="275"/>
      <c r="C6" s="275"/>
      <c r="D6" s="275"/>
      <c r="E6" s="275"/>
      <c r="F6" s="275"/>
      <c r="G6" s="275"/>
      <c r="H6" s="275"/>
    </row>
    <row r="7" spans="1:8" s="127" customFormat="1" ht="40.5" customHeight="1">
      <c r="A7" s="274" t="s">
        <v>537</v>
      </c>
      <c r="B7" s="275"/>
      <c r="C7" s="275"/>
      <c r="D7" s="275"/>
      <c r="E7" s="275"/>
      <c r="F7" s="275"/>
      <c r="G7" s="275"/>
      <c r="H7" s="275"/>
    </row>
    <row r="8" spans="1:8" s="127" customFormat="1" ht="54.75" customHeight="1">
      <c r="A8" s="274" t="s">
        <v>538</v>
      </c>
      <c r="B8" s="275"/>
      <c r="C8" s="275"/>
      <c r="D8" s="275"/>
      <c r="E8" s="275"/>
      <c r="F8" s="275"/>
      <c r="G8" s="275"/>
      <c r="H8" s="275"/>
    </row>
    <row r="9" spans="1:8" s="127" customFormat="1" ht="41.25" customHeight="1">
      <c r="A9" s="274" t="s">
        <v>539</v>
      </c>
      <c r="B9" s="275"/>
      <c r="C9" s="275"/>
      <c r="D9" s="275"/>
      <c r="E9" s="275"/>
      <c r="F9" s="275"/>
      <c r="G9" s="275"/>
      <c r="H9" s="275"/>
    </row>
    <row r="10" spans="1:8" s="127" customFormat="1" ht="48" customHeight="1">
      <c r="A10" s="274" t="s">
        <v>540</v>
      </c>
      <c r="B10" s="275"/>
      <c r="C10" s="275"/>
      <c r="D10" s="275"/>
      <c r="E10" s="275"/>
      <c r="F10" s="275"/>
      <c r="G10" s="275"/>
      <c r="H10" s="275"/>
    </row>
    <row r="11" spans="1:8" s="127" customFormat="1" ht="48" customHeight="1">
      <c r="A11" s="274" t="s">
        <v>240</v>
      </c>
      <c r="B11" s="275"/>
      <c r="C11" s="275"/>
      <c r="D11" s="275"/>
      <c r="E11" s="275"/>
      <c r="F11" s="275"/>
      <c r="G11" s="275"/>
      <c r="H11" s="275"/>
    </row>
    <row r="12" spans="1:8" s="127" customFormat="1" ht="75" customHeight="1">
      <c r="A12" s="118" t="s">
        <v>675</v>
      </c>
      <c r="B12" s="118" t="s">
        <v>676</v>
      </c>
      <c r="C12" s="252" t="s">
        <v>541</v>
      </c>
      <c r="D12" s="252"/>
      <c r="E12" s="252"/>
      <c r="F12" s="252"/>
      <c r="G12" s="252"/>
      <c r="H12" s="252"/>
    </row>
    <row r="13" spans="1:8" s="127" customFormat="1" ht="57" customHeight="1">
      <c r="A13" s="53" t="s">
        <v>598</v>
      </c>
      <c r="B13" s="41" t="s">
        <v>601</v>
      </c>
      <c r="C13" s="248">
        <v>50000000</v>
      </c>
      <c r="D13" s="248"/>
      <c r="E13" s="248"/>
      <c r="F13" s="248"/>
      <c r="G13" s="248"/>
      <c r="H13" s="248"/>
    </row>
    <row r="14" spans="1:8" s="127" customFormat="1" ht="57" customHeight="1">
      <c r="A14" s="53" t="s">
        <v>542</v>
      </c>
      <c r="B14" s="41" t="s">
        <v>543</v>
      </c>
      <c r="C14" s="248">
        <v>10000000</v>
      </c>
      <c r="D14" s="248"/>
      <c r="E14" s="248"/>
      <c r="F14" s="248"/>
      <c r="G14" s="248"/>
      <c r="H14" s="248"/>
    </row>
    <row r="15" spans="1:7" s="127" customFormat="1" ht="57" customHeight="1">
      <c r="A15" s="99"/>
      <c r="B15" s="150"/>
      <c r="C15" s="151"/>
      <c r="D15" s="151"/>
      <c r="E15" s="151"/>
      <c r="F15" s="151"/>
      <c r="G15" s="151"/>
    </row>
    <row r="16" spans="1:8" ht="39" customHeight="1">
      <c r="A16" s="342" t="s">
        <v>229</v>
      </c>
      <c r="B16" s="342"/>
      <c r="C16" s="342"/>
      <c r="D16" s="342"/>
      <c r="E16" s="342"/>
      <c r="F16" s="342"/>
      <c r="G16" s="342"/>
      <c r="H16" s="342"/>
    </row>
    <row r="17" spans="1:8" ht="48" customHeight="1">
      <c r="A17" s="358" t="s">
        <v>723</v>
      </c>
      <c r="B17" s="358" t="s">
        <v>677</v>
      </c>
      <c r="C17" s="358" t="s">
        <v>678</v>
      </c>
      <c r="D17" s="358" t="s">
        <v>679</v>
      </c>
      <c r="E17" s="358" t="s">
        <v>680</v>
      </c>
      <c r="F17" s="358" t="s">
        <v>718</v>
      </c>
      <c r="G17" s="358"/>
      <c r="H17" s="358" t="s">
        <v>720</v>
      </c>
    </row>
    <row r="18" spans="1:8" ht="48" customHeight="1">
      <c r="A18" s="358"/>
      <c r="B18" s="358"/>
      <c r="C18" s="358"/>
      <c r="D18" s="358"/>
      <c r="E18" s="358"/>
      <c r="F18" s="138" t="s">
        <v>701</v>
      </c>
      <c r="G18" s="138" t="s">
        <v>722</v>
      </c>
      <c r="H18" s="358"/>
    </row>
    <row r="19" spans="1:8" ht="83.25" customHeight="1">
      <c r="A19" s="145">
        <v>57</v>
      </c>
      <c r="B19" s="145" t="s">
        <v>230</v>
      </c>
      <c r="C19" s="145">
        <v>40071</v>
      </c>
      <c r="D19" s="145" t="s">
        <v>231</v>
      </c>
      <c r="E19" s="146" t="s">
        <v>232</v>
      </c>
      <c r="F19" s="147" t="s">
        <v>732</v>
      </c>
      <c r="G19" s="148"/>
      <c r="H19" s="147" t="s">
        <v>227</v>
      </c>
    </row>
    <row r="20" spans="1:8" ht="66.75" customHeight="1">
      <c r="A20" s="152">
        <v>58</v>
      </c>
      <c r="B20" s="145" t="s">
        <v>233</v>
      </c>
      <c r="C20" s="153">
        <v>39130</v>
      </c>
      <c r="D20" s="153">
        <v>39295</v>
      </c>
      <c r="E20" s="146" t="s">
        <v>234</v>
      </c>
      <c r="F20" s="147" t="s">
        <v>732</v>
      </c>
      <c r="G20" s="148"/>
      <c r="H20" s="147" t="s">
        <v>227</v>
      </c>
    </row>
    <row r="21" spans="1:8" ht="69.75" customHeight="1">
      <c r="A21" s="145">
        <v>59</v>
      </c>
      <c r="B21" s="145" t="s">
        <v>235</v>
      </c>
      <c r="C21" s="145" t="s">
        <v>236</v>
      </c>
      <c r="D21" s="145" t="s">
        <v>237</v>
      </c>
      <c r="E21" s="146" t="s">
        <v>238</v>
      </c>
      <c r="F21" s="147" t="s">
        <v>732</v>
      </c>
      <c r="G21" s="148"/>
      <c r="H21" s="147" t="s">
        <v>227</v>
      </c>
    </row>
    <row r="22" spans="1:8" ht="69.75" customHeight="1">
      <c r="A22" s="145">
        <v>60</v>
      </c>
      <c r="B22" s="145" t="s">
        <v>239</v>
      </c>
      <c r="C22" s="249" t="s">
        <v>170</v>
      </c>
      <c r="D22" s="250"/>
      <c r="E22" s="251"/>
      <c r="F22" s="147" t="s">
        <v>732</v>
      </c>
      <c r="G22" s="148"/>
      <c r="H22" s="147" t="s">
        <v>228</v>
      </c>
    </row>
    <row r="23" ht="50.25" customHeight="1"/>
    <row r="24" spans="1:8" ht="39" customHeight="1">
      <c r="A24" s="342" t="s">
        <v>34</v>
      </c>
      <c r="B24" s="342"/>
      <c r="C24" s="342"/>
      <c r="D24" s="342"/>
      <c r="E24" s="342"/>
      <c r="F24" s="342"/>
      <c r="G24" s="342"/>
      <c r="H24" s="342"/>
    </row>
    <row r="25" spans="1:8" ht="15.75">
      <c r="A25" s="358" t="s">
        <v>723</v>
      </c>
      <c r="B25" s="358" t="s">
        <v>677</v>
      </c>
      <c r="C25" s="358" t="s">
        <v>678</v>
      </c>
      <c r="D25" s="358" t="s">
        <v>679</v>
      </c>
      <c r="E25" s="358" t="s">
        <v>680</v>
      </c>
      <c r="F25" s="358" t="s">
        <v>718</v>
      </c>
      <c r="G25" s="358"/>
      <c r="H25" s="358" t="s">
        <v>720</v>
      </c>
    </row>
    <row r="26" spans="1:8" ht="15.75">
      <c r="A26" s="358"/>
      <c r="B26" s="358"/>
      <c r="C26" s="358"/>
      <c r="D26" s="358"/>
      <c r="E26" s="358"/>
      <c r="F26" s="138" t="s">
        <v>701</v>
      </c>
      <c r="G26" s="138" t="s">
        <v>722</v>
      </c>
      <c r="H26" s="358"/>
    </row>
    <row r="27" spans="1:8" ht="66.75" customHeight="1">
      <c r="A27" s="145">
        <v>87</v>
      </c>
      <c r="B27" s="145" t="s">
        <v>617</v>
      </c>
      <c r="C27" s="145" t="s">
        <v>619</v>
      </c>
      <c r="D27" s="145" t="s">
        <v>618</v>
      </c>
      <c r="E27" s="146" t="s">
        <v>620</v>
      </c>
      <c r="F27" s="147" t="s">
        <v>732</v>
      </c>
      <c r="G27" s="148"/>
      <c r="H27" s="147" t="s">
        <v>227</v>
      </c>
    </row>
    <row r="28" spans="1:8" ht="60">
      <c r="A28" s="145">
        <v>88</v>
      </c>
      <c r="B28" s="145" t="s">
        <v>613</v>
      </c>
      <c r="C28" s="145" t="s">
        <v>615</v>
      </c>
      <c r="D28" s="145" t="s">
        <v>616</v>
      </c>
      <c r="E28" s="146" t="s">
        <v>614</v>
      </c>
      <c r="F28" s="147" t="s">
        <v>732</v>
      </c>
      <c r="G28" s="148"/>
      <c r="H28" s="147" t="s">
        <v>227</v>
      </c>
    </row>
    <row r="29" spans="1:8" ht="48" customHeight="1">
      <c r="A29" s="152">
        <v>89</v>
      </c>
      <c r="B29" s="145" t="s">
        <v>686</v>
      </c>
      <c r="C29" s="153">
        <v>39766</v>
      </c>
      <c r="D29" s="153">
        <v>39856</v>
      </c>
      <c r="E29" s="146" t="s">
        <v>687</v>
      </c>
      <c r="F29" s="147" t="s">
        <v>732</v>
      </c>
      <c r="G29" s="148"/>
      <c r="H29" s="147" t="s">
        <v>227</v>
      </c>
    </row>
    <row r="30" ht="47.25" customHeight="1"/>
    <row r="31" spans="1:8" ht="40.5" customHeight="1">
      <c r="A31" s="342" t="s">
        <v>112</v>
      </c>
      <c r="B31" s="342"/>
      <c r="C31" s="342"/>
      <c r="D31" s="342"/>
      <c r="E31" s="342"/>
      <c r="F31" s="342"/>
      <c r="G31" s="342"/>
      <c r="H31" s="342"/>
    </row>
    <row r="32" spans="1:8" ht="32.25" customHeight="1">
      <c r="A32" s="358" t="s">
        <v>723</v>
      </c>
      <c r="B32" s="358" t="s">
        <v>677</v>
      </c>
      <c r="C32" s="358" t="s">
        <v>678</v>
      </c>
      <c r="D32" s="358" t="s">
        <v>679</v>
      </c>
      <c r="E32" s="358" t="s">
        <v>680</v>
      </c>
      <c r="F32" s="358" t="s">
        <v>718</v>
      </c>
      <c r="G32" s="358"/>
      <c r="H32" s="358" t="s">
        <v>720</v>
      </c>
    </row>
    <row r="33" spans="1:8" ht="29.25" customHeight="1">
      <c r="A33" s="358"/>
      <c r="B33" s="358"/>
      <c r="C33" s="358"/>
      <c r="D33" s="358"/>
      <c r="E33" s="358"/>
      <c r="F33" s="138" t="s">
        <v>701</v>
      </c>
      <c r="G33" s="138" t="s">
        <v>722</v>
      </c>
      <c r="H33" s="358"/>
    </row>
    <row r="34" spans="1:8" ht="40.5" customHeight="1">
      <c r="A34" s="145">
        <v>21</v>
      </c>
      <c r="B34" s="145" t="s">
        <v>113</v>
      </c>
      <c r="C34" s="145" t="s">
        <v>116</v>
      </c>
      <c r="D34" s="145" t="s">
        <v>114</v>
      </c>
      <c r="E34" s="146" t="s">
        <v>115</v>
      </c>
      <c r="F34" s="147" t="s">
        <v>732</v>
      </c>
      <c r="G34" s="148"/>
      <c r="H34" s="147" t="s">
        <v>227</v>
      </c>
    </row>
    <row r="35" spans="1:8" ht="30">
      <c r="A35" s="145">
        <v>22</v>
      </c>
      <c r="B35" s="145" t="s">
        <v>117</v>
      </c>
      <c r="C35" s="145" t="s">
        <v>116</v>
      </c>
      <c r="D35" s="145" t="s">
        <v>118</v>
      </c>
      <c r="E35" s="146" t="s">
        <v>119</v>
      </c>
      <c r="F35" s="147" t="s">
        <v>732</v>
      </c>
      <c r="G35" s="148"/>
      <c r="H35" s="147" t="s">
        <v>227</v>
      </c>
    </row>
    <row r="36" spans="1:8" ht="30">
      <c r="A36" s="152">
        <v>23</v>
      </c>
      <c r="B36" s="145" t="s">
        <v>120</v>
      </c>
      <c r="C36" s="145" t="s">
        <v>116</v>
      </c>
      <c r="D36" s="153" t="s">
        <v>121</v>
      </c>
      <c r="E36" s="146" t="s">
        <v>122</v>
      </c>
      <c r="F36" s="147" t="s">
        <v>732</v>
      </c>
      <c r="G36" s="148"/>
      <c r="H36" s="147" t="s">
        <v>227</v>
      </c>
    </row>
    <row r="37" ht="58.5" customHeight="1"/>
    <row r="38" spans="1:8" ht="51" customHeight="1">
      <c r="A38" s="342" t="s">
        <v>136</v>
      </c>
      <c r="B38" s="342"/>
      <c r="C38" s="342"/>
      <c r="D38" s="342"/>
      <c r="E38" s="342"/>
      <c r="F38" s="342"/>
      <c r="G38" s="342"/>
      <c r="H38" s="342"/>
    </row>
    <row r="39" spans="1:8" ht="15.75">
      <c r="A39" s="358" t="s">
        <v>723</v>
      </c>
      <c r="B39" s="358" t="s">
        <v>677</v>
      </c>
      <c r="C39" s="358" t="s">
        <v>678</v>
      </c>
      <c r="D39" s="358" t="s">
        <v>679</v>
      </c>
      <c r="E39" s="358" t="s">
        <v>680</v>
      </c>
      <c r="F39" s="358" t="s">
        <v>718</v>
      </c>
      <c r="G39" s="358"/>
      <c r="H39" s="358" t="s">
        <v>720</v>
      </c>
    </row>
    <row r="40" spans="1:8" ht="15.75">
      <c r="A40" s="358"/>
      <c r="B40" s="358"/>
      <c r="C40" s="358"/>
      <c r="D40" s="358"/>
      <c r="E40" s="358"/>
      <c r="F40" s="138" t="s">
        <v>701</v>
      </c>
      <c r="G40" s="138" t="s">
        <v>722</v>
      </c>
      <c r="H40" s="358"/>
    </row>
    <row r="41" spans="1:8" ht="60">
      <c r="A41" s="145">
        <v>42</v>
      </c>
      <c r="B41" s="145" t="s">
        <v>145</v>
      </c>
      <c r="C41" s="145" t="s">
        <v>146</v>
      </c>
      <c r="D41" s="145" t="s">
        <v>147</v>
      </c>
      <c r="E41" s="146" t="s">
        <v>148</v>
      </c>
      <c r="F41" s="147" t="s">
        <v>732</v>
      </c>
      <c r="G41" s="148"/>
      <c r="H41" s="147" t="s">
        <v>227</v>
      </c>
    </row>
    <row r="42" spans="1:8" ht="52.5" customHeight="1">
      <c r="A42" s="145">
        <v>43</v>
      </c>
      <c r="B42" s="145" t="s">
        <v>149</v>
      </c>
      <c r="C42" s="145" t="s">
        <v>150</v>
      </c>
      <c r="D42" s="145" t="s">
        <v>151</v>
      </c>
      <c r="E42" s="146" t="s">
        <v>152</v>
      </c>
      <c r="F42" s="147" t="s">
        <v>732</v>
      </c>
      <c r="G42" s="148"/>
      <c r="H42" s="147" t="s">
        <v>227</v>
      </c>
    </row>
    <row r="43" spans="1:8" ht="60">
      <c r="A43" s="152">
        <v>44</v>
      </c>
      <c r="B43" s="145" t="s">
        <v>153</v>
      </c>
      <c r="C43" s="145" t="s">
        <v>154</v>
      </c>
      <c r="D43" s="153" t="s">
        <v>155</v>
      </c>
      <c r="E43" s="146" t="s">
        <v>156</v>
      </c>
      <c r="F43" s="147" t="s">
        <v>732</v>
      </c>
      <c r="G43" s="148"/>
      <c r="H43" s="147" t="s">
        <v>228</v>
      </c>
    </row>
    <row r="46" spans="1:7" ht="75" customHeight="1">
      <c r="A46" s="259" t="s">
        <v>13</v>
      </c>
      <c r="B46" s="259"/>
      <c r="C46" s="259"/>
      <c r="D46" s="259" t="s">
        <v>172</v>
      </c>
      <c r="E46" s="259"/>
      <c r="F46" s="259"/>
      <c r="G46" s="259"/>
    </row>
  </sheetData>
  <sheetProtection/>
  <mergeCells count="49">
    <mergeCell ref="D46:G46"/>
    <mergeCell ref="A46:C46"/>
    <mergeCell ref="A10:H10"/>
    <mergeCell ref="A11:H11"/>
    <mergeCell ref="C12:H12"/>
    <mergeCell ref="C13:H13"/>
    <mergeCell ref="H39:H40"/>
    <mergeCell ref="A1:H1"/>
    <mergeCell ref="A2:H2"/>
    <mergeCell ref="A3:H3"/>
    <mergeCell ref="A4:H4"/>
    <mergeCell ref="A5:H5"/>
    <mergeCell ref="A6:H6"/>
    <mergeCell ref="A7:H7"/>
    <mergeCell ref="A8:H8"/>
    <mergeCell ref="A9:H9"/>
    <mergeCell ref="A39:A40"/>
    <mergeCell ref="B39:B40"/>
    <mergeCell ref="C39:C40"/>
    <mergeCell ref="D39:D40"/>
    <mergeCell ref="E39:E40"/>
    <mergeCell ref="F39:G39"/>
    <mergeCell ref="E32:E33"/>
    <mergeCell ref="F32:G32"/>
    <mergeCell ref="H32:H33"/>
    <mergeCell ref="A38:H38"/>
    <mergeCell ref="A32:A33"/>
    <mergeCell ref="B32:B33"/>
    <mergeCell ref="C32:C33"/>
    <mergeCell ref="D32:D33"/>
    <mergeCell ref="H17:H18"/>
    <mergeCell ref="H25:H26"/>
    <mergeCell ref="A24:H24"/>
    <mergeCell ref="C22:E22"/>
    <mergeCell ref="F17:G17"/>
    <mergeCell ref="A31:H31"/>
    <mergeCell ref="D25:D26"/>
    <mergeCell ref="E25:E26"/>
    <mergeCell ref="F25:G25"/>
    <mergeCell ref="C25:C26"/>
    <mergeCell ref="C14:H14"/>
    <mergeCell ref="A16:H16"/>
    <mergeCell ref="A17:A18"/>
    <mergeCell ref="B17:B18"/>
    <mergeCell ref="C17:C18"/>
    <mergeCell ref="E17:E18"/>
    <mergeCell ref="D17:D18"/>
    <mergeCell ref="A25:A26"/>
    <mergeCell ref="B25:B26"/>
  </mergeCells>
  <printOptions horizontalCentered="1"/>
  <pageMargins left="0.3937007874015748" right="0.31496062992125984" top="0.3937007874015748" bottom="0.5905511811023623" header="0" footer="0"/>
  <pageSetup horizontalDpi="300" verticalDpi="300" orientation="portrait" scale="64" r:id="rId1"/>
  <headerFooter alignWithMargins="0">
    <oddFooter>&amp;LElaboró:
Revisó:
&amp;D&amp;C&amp;N</oddFooter>
  </headerFooter>
</worksheet>
</file>

<file path=xl/worksheets/sheet5.xml><?xml version="1.0" encoding="utf-8"?>
<worksheet xmlns="http://schemas.openxmlformats.org/spreadsheetml/2006/main" xmlns:r="http://schemas.openxmlformats.org/officeDocument/2006/relationships">
  <sheetPr>
    <tabColor indexed="10"/>
  </sheetPr>
  <dimension ref="A1:G29"/>
  <sheetViews>
    <sheetView view="pageBreakPreview" zoomScale="80" zoomScaleSheetLayoutView="80" zoomScalePageLayoutView="0" workbookViewId="0" topLeftCell="A25">
      <selection activeCell="A32" sqref="A32"/>
    </sheetView>
  </sheetViews>
  <sheetFormatPr defaultColWidth="11.421875" defaultRowHeight="37.5" customHeight="1"/>
  <cols>
    <col min="1" max="1" width="68.57421875" style="46" customWidth="1"/>
    <col min="2" max="3" width="6.57421875" style="55" customWidth="1"/>
    <col min="4" max="4" width="12.8515625" style="55" customWidth="1"/>
    <col min="5" max="5" width="25.00390625" style="46" customWidth="1"/>
    <col min="6" max="16384" width="11.421875" style="46" customWidth="1"/>
  </cols>
  <sheetData>
    <row r="1" spans="1:7" s="45" customFormat="1" ht="37.5" customHeight="1">
      <c r="A1" s="373" t="s">
        <v>33</v>
      </c>
      <c r="B1" s="373"/>
      <c r="C1" s="373"/>
      <c r="D1" s="373"/>
      <c r="E1" s="373"/>
      <c r="F1" s="156"/>
      <c r="G1" s="156"/>
    </row>
    <row r="2" spans="1:7" s="45" customFormat="1" ht="37.5" customHeight="1">
      <c r="A2" s="320" t="s">
        <v>364</v>
      </c>
      <c r="B2" s="320"/>
      <c r="C2" s="320"/>
      <c r="D2" s="320"/>
      <c r="E2" s="320"/>
      <c r="F2" s="156"/>
      <c r="G2" s="156"/>
    </row>
    <row r="3" spans="1:5" s="45" customFormat="1" ht="37.5" customHeight="1">
      <c r="A3" s="253" t="s">
        <v>684</v>
      </c>
      <c r="B3" s="253"/>
      <c r="C3" s="253"/>
      <c r="D3" s="253"/>
      <c r="E3" s="253"/>
    </row>
    <row r="4" spans="1:5" s="45" customFormat="1" ht="37.5" customHeight="1">
      <c r="A4" s="42" t="s">
        <v>717</v>
      </c>
      <c r="B4" s="379" t="s">
        <v>241</v>
      </c>
      <c r="C4" s="379"/>
      <c r="D4" s="379"/>
      <c r="E4" s="379"/>
    </row>
    <row r="5" spans="1:5" s="45" customFormat="1" ht="37.5" customHeight="1">
      <c r="A5" s="379" t="s">
        <v>716</v>
      </c>
      <c r="B5" s="379" t="s">
        <v>718</v>
      </c>
      <c r="C5" s="379"/>
      <c r="D5" s="48" t="s">
        <v>719</v>
      </c>
      <c r="E5" s="379" t="s">
        <v>720</v>
      </c>
    </row>
    <row r="6" spans="1:5" s="45" customFormat="1" ht="37.5" customHeight="1">
      <c r="A6" s="379"/>
      <c r="B6" s="42" t="s">
        <v>721</v>
      </c>
      <c r="C6" s="42" t="s">
        <v>722</v>
      </c>
      <c r="D6" s="154"/>
      <c r="E6" s="379"/>
    </row>
    <row r="7" spans="1:5" ht="124.5" customHeight="1">
      <c r="A7" s="157" t="s">
        <v>207</v>
      </c>
      <c r="B7" s="129" t="s">
        <v>732</v>
      </c>
      <c r="C7" s="129"/>
      <c r="D7" s="129" t="s">
        <v>242</v>
      </c>
      <c r="E7" s="51" t="s">
        <v>243</v>
      </c>
    </row>
    <row r="8" spans="1:5" ht="37.5" customHeight="1">
      <c r="A8" s="155"/>
      <c r="B8" s="50"/>
      <c r="C8" s="50"/>
      <c r="D8" s="155"/>
      <c r="E8" s="155"/>
    </row>
    <row r="10" spans="1:5" ht="37.5" customHeight="1">
      <c r="A10" s="253" t="s">
        <v>684</v>
      </c>
      <c r="B10" s="253"/>
      <c r="C10" s="253"/>
      <c r="D10" s="253"/>
      <c r="E10" s="253"/>
    </row>
    <row r="11" spans="1:5" ht="59.25" customHeight="1">
      <c r="A11" s="42" t="s">
        <v>717</v>
      </c>
      <c r="B11" s="379" t="s">
        <v>271</v>
      </c>
      <c r="C11" s="379"/>
      <c r="D11" s="379"/>
      <c r="E11" s="379"/>
    </row>
    <row r="12" spans="1:5" ht="37.5" customHeight="1">
      <c r="A12" s="379" t="s">
        <v>716</v>
      </c>
      <c r="B12" s="379" t="s">
        <v>718</v>
      </c>
      <c r="C12" s="379"/>
      <c r="D12" s="48" t="s">
        <v>719</v>
      </c>
      <c r="E12" s="379" t="s">
        <v>720</v>
      </c>
    </row>
    <row r="13" spans="1:5" ht="37.5" customHeight="1">
      <c r="A13" s="379"/>
      <c r="B13" s="42" t="s">
        <v>721</v>
      </c>
      <c r="C13" s="42" t="s">
        <v>722</v>
      </c>
      <c r="D13" s="154"/>
      <c r="E13" s="379"/>
    </row>
    <row r="14" spans="1:5" ht="60" customHeight="1">
      <c r="A14" s="157" t="s">
        <v>207</v>
      </c>
      <c r="B14" s="129" t="s">
        <v>732</v>
      </c>
      <c r="C14" s="129"/>
      <c r="D14" s="129" t="s">
        <v>272</v>
      </c>
      <c r="E14" s="51" t="s">
        <v>243</v>
      </c>
    </row>
    <row r="15" spans="1:5" ht="37.5" customHeight="1">
      <c r="A15" s="155"/>
      <c r="B15" s="50"/>
      <c r="C15" s="50"/>
      <c r="D15" s="155"/>
      <c r="E15" s="155"/>
    </row>
    <row r="17" spans="1:5" ht="37.5" customHeight="1">
      <c r="A17" s="42" t="s">
        <v>717</v>
      </c>
      <c r="B17" s="379" t="s">
        <v>123</v>
      </c>
      <c r="C17" s="379"/>
      <c r="D17" s="379"/>
      <c r="E17" s="379"/>
    </row>
    <row r="18" spans="1:5" ht="37.5" customHeight="1">
      <c r="A18" s="379" t="s">
        <v>716</v>
      </c>
      <c r="B18" s="379" t="s">
        <v>718</v>
      </c>
      <c r="C18" s="379"/>
      <c r="D18" s="48" t="s">
        <v>719</v>
      </c>
      <c r="E18" s="379" t="s">
        <v>720</v>
      </c>
    </row>
    <row r="19" spans="1:5" ht="37.5" customHeight="1">
      <c r="A19" s="379"/>
      <c r="B19" s="42" t="s">
        <v>721</v>
      </c>
      <c r="C19" s="42" t="s">
        <v>722</v>
      </c>
      <c r="D19" s="154"/>
      <c r="E19" s="379"/>
    </row>
    <row r="20" spans="1:5" ht="73.5" customHeight="1">
      <c r="A20" s="157" t="s">
        <v>207</v>
      </c>
      <c r="B20" s="129" t="s">
        <v>732</v>
      </c>
      <c r="C20" s="129"/>
      <c r="D20" s="129" t="s">
        <v>124</v>
      </c>
      <c r="E20" s="51" t="s">
        <v>243</v>
      </c>
    </row>
    <row r="21" spans="1:5" ht="37.5" customHeight="1">
      <c r="A21" s="155"/>
      <c r="B21" s="50"/>
      <c r="C21" s="50"/>
      <c r="D21" s="155"/>
      <c r="E21" s="155"/>
    </row>
    <row r="22" spans="1:4" ht="107.25" customHeight="1">
      <c r="A22" s="259"/>
      <c r="B22" s="259"/>
      <c r="C22" s="259"/>
      <c r="D22" s="259"/>
    </row>
    <row r="23" spans="1:5" ht="37.5" customHeight="1">
      <c r="A23" s="42" t="s">
        <v>717</v>
      </c>
      <c r="B23" s="379" t="s">
        <v>369</v>
      </c>
      <c r="C23" s="379"/>
      <c r="D23" s="379"/>
      <c r="E23" s="379"/>
    </row>
    <row r="24" spans="1:5" ht="37.5" customHeight="1">
      <c r="A24" s="379" t="s">
        <v>716</v>
      </c>
      <c r="B24" s="379" t="s">
        <v>718</v>
      </c>
      <c r="C24" s="379"/>
      <c r="D24" s="48" t="s">
        <v>719</v>
      </c>
      <c r="E24" s="379" t="s">
        <v>720</v>
      </c>
    </row>
    <row r="25" spans="1:5" ht="37.5" customHeight="1">
      <c r="A25" s="379"/>
      <c r="B25" s="42" t="s">
        <v>721</v>
      </c>
      <c r="C25" s="42" t="s">
        <v>722</v>
      </c>
      <c r="D25" s="154"/>
      <c r="E25" s="379"/>
    </row>
    <row r="26" spans="1:5" ht="63.75" customHeight="1">
      <c r="A26" s="157" t="s">
        <v>207</v>
      </c>
      <c r="B26" s="129" t="s">
        <v>732</v>
      </c>
      <c r="C26" s="129"/>
      <c r="D26" s="129" t="s">
        <v>157</v>
      </c>
      <c r="E26" s="51" t="s">
        <v>243</v>
      </c>
    </row>
    <row r="27" spans="1:5" ht="37.5" customHeight="1">
      <c r="A27" s="155"/>
      <c r="B27" s="50"/>
      <c r="C27" s="50"/>
      <c r="D27" s="155"/>
      <c r="E27" s="155"/>
    </row>
    <row r="29" spans="1:7" ht="104.25" customHeight="1">
      <c r="A29" s="144" t="s">
        <v>14</v>
      </c>
      <c r="B29" s="259" t="s">
        <v>172</v>
      </c>
      <c r="C29" s="259"/>
      <c r="D29" s="259"/>
      <c r="E29" s="259"/>
      <c r="F29" s="716"/>
      <c r="G29" s="716"/>
    </row>
  </sheetData>
  <sheetProtection/>
  <mergeCells count="22">
    <mergeCell ref="B29:E29"/>
    <mergeCell ref="B23:E23"/>
    <mergeCell ref="A22:D22"/>
    <mergeCell ref="A24:A25"/>
    <mergeCell ref="B24:C24"/>
    <mergeCell ref="E24:E25"/>
    <mergeCell ref="B5:C5"/>
    <mergeCell ref="E5:E6"/>
    <mergeCell ref="A10:E10"/>
    <mergeCell ref="A18:A19"/>
    <mergeCell ref="B18:C18"/>
    <mergeCell ref="E18:E19"/>
    <mergeCell ref="B17:E17"/>
    <mergeCell ref="A1:E1"/>
    <mergeCell ref="A2:E2"/>
    <mergeCell ref="A3:E3"/>
    <mergeCell ref="B4:E4"/>
    <mergeCell ref="B11:E11"/>
    <mergeCell ref="A12:A13"/>
    <mergeCell ref="B12:C12"/>
    <mergeCell ref="E12:E13"/>
    <mergeCell ref="A5:A6"/>
  </mergeCells>
  <printOptions horizontalCentered="1"/>
  <pageMargins left="0.9" right="0.31496062992125984" top="0.3937007874015748" bottom="0.5905511811023623" header="0" footer="0"/>
  <pageSetup horizontalDpi="300" verticalDpi="300" orientation="portrait" scale="67" r:id="rId1"/>
  <headerFooter alignWithMargins="0">
    <oddFooter>&amp;LElaboró:
Revisó:
&amp;D&amp;C&amp;N</oddFooter>
  </headerFooter>
</worksheet>
</file>

<file path=xl/worksheets/sheet6.xml><?xml version="1.0" encoding="utf-8"?>
<worksheet xmlns="http://schemas.openxmlformats.org/spreadsheetml/2006/main" xmlns:r="http://schemas.openxmlformats.org/officeDocument/2006/relationships">
  <sheetPr>
    <tabColor indexed="10"/>
  </sheetPr>
  <dimension ref="A1:F41"/>
  <sheetViews>
    <sheetView view="pageBreakPreview" zoomScaleSheetLayoutView="100" zoomScalePageLayoutView="0" workbookViewId="0" topLeftCell="A1">
      <selection activeCell="A36" sqref="A36"/>
    </sheetView>
  </sheetViews>
  <sheetFormatPr defaultColWidth="11.421875" defaultRowHeight="37.5" customHeight="1"/>
  <cols>
    <col min="1" max="1" width="89.8515625" style="46" customWidth="1"/>
    <col min="2" max="2" width="6.7109375" style="55" customWidth="1"/>
    <col min="3" max="3" width="5.00390625" style="55" customWidth="1"/>
    <col min="4" max="4" width="10.7109375" style="55" customWidth="1"/>
    <col min="5" max="5" width="21.8515625" style="55" customWidth="1"/>
    <col min="6" max="6" width="11.421875" style="46" hidden="1" customWidth="1"/>
    <col min="7" max="16384" width="11.421875" style="46" customWidth="1"/>
  </cols>
  <sheetData>
    <row r="1" spans="1:6" s="45" customFormat="1" ht="20.25" customHeight="1">
      <c r="A1" s="369" t="s">
        <v>33</v>
      </c>
      <c r="B1" s="370"/>
      <c r="C1" s="370"/>
      <c r="D1" s="370"/>
      <c r="E1" s="237"/>
      <c r="F1" s="156"/>
    </row>
    <row r="2" spans="1:6" s="45" customFormat="1" ht="12.75" customHeight="1">
      <c r="A2" s="265" t="s">
        <v>364</v>
      </c>
      <c r="B2" s="320"/>
      <c r="C2" s="320"/>
      <c r="D2" s="320"/>
      <c r="E2" s="755"/>
      <c r="F2" s="156"/>
    </row>
    <row r="3" spans="1:5" s="45" customFormat="1" ht="51" customHeight="1">
      <c r="A3" s="254" t="s">
        <v>685</v>
      </c>
      <c r="B3" s="245"/>
      <c r="C3" s="245"/>
      <c r="D3" s="245"/>
      <c r="E3" s="756"/>
    </row>
    <row r="4" spans="1:5" s="45" customFormat="1" ht="31.5" customHeight="1">
      <c r="A4" s="47" t="s">
        <v>717</v>
      </c>
      <c r="B4" s="379" t="s">
        <v>244</v>
      </c>
      <c r="C4" s="379"/>
      <c r="D4" s="379"/>
      <c r="E4" s="757"/>
    </row>
    <row r="5" spans="1:5" s="45" customFormat="1" ht="17.25" customHeight="1">
      <c r="A5" s="380" t="s">
        <v>716</v>
      </c>
      <c r="B5" s="379" t="s">
        <v>718</v>
      </c>
      <c r="C5" s="379"/>
      <c r="D5" s="48" t="s">
        <v>719</v>
      </c>
      <c r="E5" s="757" t="s">
        <v>720</v>
      </c>
    </row>
    <row r="6" spans="1:5" s="45" customFormat="1" ht="15" customHeight="1">
      <c r="A6" s="380"/>
      <c r="B6" s="42" t="s">
        <v>721</v>
      </c>
      <c r="C6" s="42" t="s">
        <v>722</v>
      </c>
      <c r="D6" s="154"/>
      <c r="E6" s="757"/>
    </row>
    <row r="7" spans="1:5" ht="37.5" customHeight="1" hidden="1">
      <c r="A7" s="158"/>
      <c r="B7" s="159"/>
      <c r="C7" s="159"/>
      <c r="D7" s="163"/>
      <c r="E7" s="758"/>
    </row>
    <row r="8" spans="1:5" ht="44.25" customHeight="1">
      <c r="A8" s="759" t="s">
        <v>603</v>
      </c>
      <c r="B8" s="159" t="s">
        <v>732</v>
      </c>
      <c r="C8" s="159"/>
      <c r="D8" s="161" t="s">
        <v>245</v>
      </c>
      <c r="E8" s="760"/>
    </row>
    <row r="9" spans="1:5" ht="32.25" customHeight="1">
      <c r="A9" s="761" t="s">
        <v>175</v>
      </c>
      <c r="B9" s="159" t="s">
        <v>732</v>
      </c>
      <c r="C9" s="159"/>
      <c r="D9" s="161" t="s">
        <v>246</v>
      </c>
      <c r="E9" s="758"/>
    </row>
    <row r="10" spans="1:6" ht="33" customHeight="1">
      <c r="A10" s="166" t="s">
        <v>624</v>
      </c>
      <c r="B10" s="159" t="s">
        <v>732</v>
      </c>
      <c r="C10" s="159"/>
      <c r="D10" s="161" t="s">
        <v>247</v>
      </c>
      <c r="E10" s="758" t="s">
        <v>621</v>
      </c>
      <c r="F10" s="162"/>
    </row>
    <row r="11" spans="1:5" ht="46.5" customHeight="1">
      <c r="A11" s="761" t="s">
        <v>177</v>
      </c>
      <c r="B11" s="129" t="s">
        <v>732</v>
      </c>
      <c r="C11" s="129"/>
      <c r="D11" s="50" t="s">
        <v>622</v>
      </c>
      <c r="E11" s="762" t="s">
        <v>248</v>
      </c>
    </row>
    <row r="12" spans="1:5" ht="3" customHeight="1">
      <c r="A12" s="763"/>
      <c r="B12" s="764"/>
      <c r="C12" s="764"/>
      <c r="D12" s="764"/>
      <c r="E12" s="765"/>
    </row>
    <row r="13" spans="1:5" ht="24" customHeight="1">
      <c r="A13" s="47" t="s">
        <v>717</v>
      </c>
      <c r="B13" s="379" t="s">
        <v>34</v>
      </c>
      <c r="C13" s="379"/>
      <c r="D13" s="379"/>
      <c r="E13" s="757"/>
    </row>
    <row r="14" spans="1:5" ht="21.75" customHeight="1">
      <c r="A14" s="380" t="s">
        <v>716</v>
      </c>
      <c r="B14" s="379" t="s">
        <v>718</v>
      </c>
      <c r="C14" s="379"/>
      <c r="D14" s="48" t="s">
        <v>719</v>
      </c>
      <c r="E14" s="757" t="s">
        <v>720</v>
      </c>
    </row>
    <row r="15" spans="1:5" ht="15" customHeight="1">
      <c r="A15" s="380"/>
      <c r="B15" s="42" t="s">
        <v>721</v>
      </c>
      <c r="C15" s="42" t="s">
        <v>722</v>
      </c>
      <c r="D15" s="154"/>
      <c r="E15" s="757"/>
    </row>
    <row r="16" spans="1:5" ht="37.5" customHeight="1" hidden="1">
      <c r="A16" s="158"/>
      <c r="B16" s="159"/>
      <c r="C16" s="159"/>
      <c r="D16" s="160"/>
      <c r="E16" s="758"/>
    </row>
    <row r="17" spans="1:5" ht="47.25" customHeight="1">
      <c r="A17" s="759" t="s">
        <v>603</v>
      </c>
      <c r="B17" s="159" t="s">
        <v>732</v>
      </c>
      <c r="C17" s="159"/>
      <c r="D17" s="161" t="s">
        <v>273</v>
      </c>
      <c r="E17" s="760"/>
    </row>
    <row r="18" spans="1:5" ht="44.25" customHeight="1">
      <c r="A18" s="761" t="s">
        <v>176</v>
      </c>
      <c r="B18" s="159" t="s">
        <v>732</v>
      </c>
      <c r="C18" s="159"/>
      <c r="D18" s="161" t="s">
        <v>275</v>
      </c>
      <c r="E18" s="758"/>
    </row>
    <row r="19" spans="1:5" ht="35.25" customHeight="1">
      <c r="A19" s="166" t="s">
        <v>624</v>
      </c>
      <c r="B19" s="159" t="s">
        <v>732</v>
      </c>
      <c r="C19" s="159"/>
      <c r="D19" s="161" t="s">
        <v>276</v>
      </c>
      <c r="E19" s="760"/>
    </row>
    <row r="20" spans="1:5" ht="48" customHeight="1" thickBot="1">
      <c r="A20" s="766" t="s">
        <v>177</v>
      </c>
      <c r="B20" s="767" t="s">
        <v>732</v>
      </c>
      <c r="C20" s="767"/>
      <c r="D20" s="768" t="s">
        <v>274</v>
      </c>
      <c r="E20" s="769" t="s">
        <v>285</v>
      </c>
    </row>
    <row r="21" spans="1:5" ht="37.5" customHeight="1" hidden="1">
      <c r="A21" s="770"/>
      <c r="B21" s="771"/>
      <c r="C21" s="771"/>
      <c r="D21" s="771"/>
      <c r="E21" s="772"/>
    </row>
    <row r="22" spans="1:5" ht="20.25" customHeight="1">
      <c r="A22" s="773" t="s">
        <v>717</v>
      </c>
      <c r="B22" s="774" t="s">
        <v>101</v>
      </c>
      <c r="C22" s="774"/>
      <c r="D22" s="774"/>
      <c r="E22" s="775"/>
    </row>
    <row r="23" spans="1:5" ht="23.25" customHeight="1">
      <c r="A23" s="380" t="s">
        <v>716</v>
      </c>
      <c r="B23" s="379" t="s">
        <v>718</v>
      </c>
      <c r="C23" s="379"/>
      <c r="D23" s="48" t="s">
        <v>719</v>
      </c>
      <c r="E23" s="757" t="s">
        <v>720</v>
      </c>
    </row>
    <row r="24" spans="1:5" ht="16.5" customHeight="1">
      <c r="A24" s="380"/>
      <c r="B24" s="42" t="s">
        <v>721</v>
      </c>
      <c r="C24" s="42" t="s">
        <v>722</v>
      </c>
      <c r="D24" s="154"/>
      <c r="E24" s="757"/>
    </row>
    <row r="25" spans="1:5" ht="37.5" customHeight="1" hidden="1">
      <c r="A25" s="158"/>
      <c r="B25" s="159"/>
      <c r="C25" s="159"/>
      <c r="D25" s="160"/>
      <c r="E25" s="758"/>
    </row>
    <row r="26" spans="1:5" ht="53.25" customHeight="1">
      <c r="A26" s="759" t="s">
        <v>603</v>
      </c>
      <c r="B26" s="159" t="s">
        <v>732</v>
      </c>
      <c r="C26" s="159"/>
      <c r="D26" s="161" t="s">
        <v>125</v>
      </c>
      <c r="E26" s="760"/>
    </row>
    <row r="27" spans="1:5" ht="37.5" customHeight="1">
      <c r="A27" s="761" t="s">
        <v>175</v>
      </c>
      <c r="B27" s="159" t="s">
        <v>732</v>
      </c>
      <c r="C27" s="159"/>
      <c r="D27" s="161" t="s">
        <v>126</v>
      </c>
      <c r="E27" s="758"/>
    </row>
    <row r="28" spans="1:5" ht="42.75" customHeight="1">
      <c r="A28" s="166" t="s">
        <v>624</v>
      </c>
      <c r="B28" s="159" t="s">
        <v>732</v>
      </c>
      <c r="C28" s="159"/>
      <c r="D28" s="161" t="s">
        <v>127</v>
      </c>
      <c r="E28" s="760"/>
    </row>
    <row r="29" spans="1:5" ht="52.5" customHeight="1">
      <c r="A29" s="761" t="s">
        <v>177</v>
      </c>
      <c r="B29" s="129" t="s">
        <v>732</v>
      </c>
      <c r="C29" s="129"/>
      <c r="D29" s="50">
        <v>102</v>
      </c>
      <c r="E29" s="762" t="s">
        <v>128</v>
      </c>
    </row>
    <row r="30" spans="1:5" ht="37.5" customHeight="1" hidden="1">
      <c r="A30" s="776"/>
      <c r="B30" s="259"/>
      <c r="C30" s="259"/>
      <c r="D30" s="259"/>
      <c r="E30" s="765"/>
    </row>
    <row r="31" spans="1:5" ht="24" customHeight="1">
      <c r="A31" s="47" t="s">
        <v>717</v>
      </c>
      <c r="B31" s="379" t="s">
        <v>136</v>
      </c>
      <c r="C31" s="379"/>
      <c r="D31" s="379"/>
      <c r="E31" s="757"/>
    </row>
    <row r="32" spans="1:5" ht="37.5" customHeight="1">
      <c r="A32" s="380" t="s">
        <v>716</v>
      </c>
      <c r="B32" s="379"/>
      <c r="C32" s="379"/>
      <c r="D32" s="48" t="s">
        <v>719</v>
      </c>
      <c r="E32" s="757" t="s">
        <v>720</v>
      </c>
    </row>
    <row r="33" spans="1:5" ht="28.5" customHeight="1">
      <c r="A33" s="380"/>
      <c r="B33" s="42" t="s">
        <v>721</v>
      </c>
      <c r="C33" s="42" t="s">
        <v>722</v>
      </c>
      <c r="D33" s="154"/>
      <c r="E33" s="757"/>
    </row>
    <row r="34" spans="1:5" ht="1.5" customHeight="1" hidden="1">
      <c r="A34" s="158"/>
      <c r="B34" s="159"/>
      <c r="C34" s="159"/>
      <c r="D34" s="160"/>
      <c r="E34" s="758"/>
    </row>
    <row r="35" spans="1:5" ht="54.75" customHeight="1">
      <c r="A35" s="759" t="s">
        <v>603</v>
      </c>
      <c r="B35" s="159" t="s">
        <v>732</v>
      </c>
      <c r="C35" s="159"/>
      <c r="D35" s="161" t="s">
        <v>158</v>
      </c>
      <c r="E35" s="760"/>
    </row>
    <row r="36" spans="1:5" ht="46.5" customHeight="1">
      <c r="A36" s="761" t="s">
        <v>175</v>
      </c>
      <c r="B36" s="159" t="s">
        <v>732</v>
      </c>
      <c r="C36" s="159"/>
      <c r="D36" s="161" t="s">
        <v>159</v>
      </c>
      <c r="E36" s="758"/>
    </row>
    <row r="37" spans="1:5" ht="43.5" customHeight="1">
      <c r="A37" s="166" t="s">
        <v>624</v>
      </c>
      <c r="B37" s="159" t="s">
        <v>732</v>
      </c>
      <c r="C37" s="159"/>
      <c r="D37" s="161" t="s">
        <v>160</v>
      </c>
      <c r="E37" s="760"/>
    </row>
    <row r="38" spans="1:6" ht="48.75" customHeight="1" thickBot="1">
      <c r="A38" s="766" t="s">
        <v>178</v>
      </c>
      <c r="B38" s="767" t="s">
        <v>732</v>
      </c>
      <c r="C38" s="767"/>
      <c r="D38" s="768">
        <v>119</v>
      </c>
      <c r="E38" s="769" t="s">
        <v>161</v>
      </c>
      <c r="F38" s="777"/>
    </row>
    <row r="39" spans="1:6" ht="50.25" customHeight="1">
      <c r="A39" s="778" t="s">
        <v>17</v>
      </c>
      <c r="B39" s="779"/>
      <c r="C39" s="779"/>
      <c r="D39" s="764"/>
      <c r="E39" s="780"/>
      <c r="F39" s="127"/>
    </row>
    <row r="40" spans="1:6" ht="48.75" customHeight="1">
      <c r="A40" s="783" t="s">
        <v>18</v>
      </c>
      <c r="B40" s="782" t="s">
        <v>19</v>
      </c>
      <c r="C40" s="782"/>
      <c r="D40" s="782"/>
      <c r="E40" s="782"/>
      <c r="F40" s="127"/>
    </row>
    <row r="41" ht="76.5" customHeight="1">
      <c r="A41" s="781"/>
    </row>
  </sheetData>
  <sheetProtection/>
  <mergeCells count="21">
    <mergeCell ref="B40:E40"/>
    <mergeCell ref="B23:C23"/>
    <mergeCell ref="E23:E24"/>
    <mergeCell ref="B31:E31"/>
    <mergeCell ref="A32:A33"/>
    <mergeCell ref="B32:C32"/>
    <mergeCell ref="E32:E33"/>
    <mergeCell ref="A30:D30"/>
    <mergeCell ref="A23:A24"/>
    <mergeCell ref="A5:A6"/>
    <mergeCell ref="B5:C5"/>
    <mergeCell ref="E5:E6"/>
    <mergeCell ref="B13:E13"/>
    <mergeCell ref="A14:A15"/>
    <mergeCell ref="B14:C14"/>
    <mergeCell ref="E14:E15"/>
    <mergeCell ref="B22:E22"/>
    <mergeCell ref="A1:E1"/>
    <mergeCell ref="A2:E2"/>
    <mergeCell ref="A3:E3"/>
    <mergeCell ref="B4:E4"/>
  </mergeCells>
  <printOptions horizontalCentered="1"/>
  <pageMargins left="0.38" right="0.31496062992125984" top="0.38" bottom="0.6" header="0" footer="0"/>
  <pageSetup horizontalDpi="600" verticalDpi="600" orientation="landscape" scale="67" r:id="rId1"/>
  <headerFooter alignWithMargins="0">
    <oddFooter>&amp;LElaboró:
Revisó:
&amp;D&amp;C&amp;N</oddFooter>
  </headerFooter>
</worksheet>
</file>

<file path=xl/worksheets/sheet7.xml><?xml version="1.0" encoding="utf-8"?>
<worksheet xmlns="http://schemas.openxmlformats.org/spreadsheetml/2006/main" xmlns:r="http://schemas.openxmlformats.org/officeDocument/2006/relationships">
  <sheetPr>
    <tabColor indexed="10"/>
  </sheetPr>
  <dimension ref="A1:G26"/>
  <sheetViews>
    <sheetView zoomScaleSheetLayoutView="80" zoomScalePageLayoutView="0" workbookViewId="0" topLeftCell="B16">
      <selection activeCell="H20" sqref="H20"/>
    </sheetView>
  </sheetViews>
  <sheetFormatPr defaultColWidth="12.57421875" defaultRowHeight="84" customHeight="1"/>
  <cols>
    <col min="1" max="1" width="31.7109375" style="168" customWidth="1"/>
    <col min="2" max="2" width="30.7109375" style="168" customWidth="1"/>
    <col min="3" max="3" width="13.7109375" style="168" customWidth="1"/>
    <col min="4" max="4" width="9.421875" style="168" customWidth="1"/>
    <col min="5" max="5" width="9.7109375" style="168" customWidth="1"/>
    <col min="6" max="6" width="35.7109375" style="168" customWidth="1"/>
    <col min="7" max="16384" width="12.57421875" style="168" customWidth="1"/>
  </cols>
  <sheetData>
    <row r="1" spans="1:7" s="167" customFormat="1" ht="48" customHeight="1">
      <c r="A1" s="369" t="s">
        <v>31</v>
      </c>
      <c r="B1" s="370"/>
      <c r="C1" s="370"/>
      <c r="D1" s="370"/>
      <c r="E1" s="370"/>
      <c r="F1" s="370"/>
      <c r="G1" s="237"/>
    </row>
    <row r="2" spans="1:7" s="169" customFormat="1" ht="44.25" customHeight="1" thickBot="1">
      <c r="A2" s="238" t="s">
        <v>364</v>
      </c>
      <c r="B2" s="239"/>
      <c r="C2" s="239"/>
      <c r="D2" s="239"/>
      <c r="E2" s="239"/>
      <c r="F2" s="239"/>
      <c r="G2" s="240"/>
    </row>
    <row r="3" spans="1:6" s="167" customFormat="1" ht="38.25" customHeight="1">
      <c r="A3" s="241" t="s">
        <v>672</v>
      </c>
      <c r="B3" s="241"/>
      <c r="C3" s="241"/>
      <c r="D3" s="241"/>
      <c r="E3" s="241"/>
      <c r="F3" s="241"/>
    </row>
    <row r="4" spans="1:6" s="167" customFormat="1" ht="32.25" customHeight="1">
      <c r="A4" s="376" t="s">
        <v>708</v>
      </c>
      <c r="B4" s="376"/>
      <c r="C4" s="376"/>
      <c r="D4" s="376"/>
      <c r="E4" s="376"/>
      <c r="F4" s="376"/>
    </row>
    <row r="5" spans="1:6" s="167" customFormat="1" ht="60.75" customHeight="1">
      <c r="A5" s="358" t="s">
        <v>724</v>
      </c>
      <c r="B5" s="138"/>
      <c r="C5" s="358" t="s">
        <v>723</v>
      </c>
      <c r="D5" s="358" t="s">
        <v>718</v>
      </c>
      <c r="E5" s="358"/>
      <c r="F5" s="358" t="s">
        <v>720</v>
      </c>
    </row>
    <row r="6" spans="1:6" ht="43.5" customHeight="1">
      <c r="A6" s="358"/>
      <c r="B6" s="138"/>
      <c r="C6" s="358"/>
      <c r="D6" s="138" t="s">
        <v>721</v>
      </c>
      <c r="E6" s="138" t="s">
        <v>722</v>
      </c>
      <c r="F6" s="358"/>
    </row>
    <row r="7" spans="1:6" ht="158.25" customHeight="1">
      <c r="A7" s="123" t="s">
        <v>250</v>
      </c>
      <c r="B7" s="123" t="s">
        <v>673</v>
      </c>
      <c r="C7" s="123" t="s">
        <v>249</v>
      </c>
      <c r="D7" s="123" t="s">
        <v>732</v>
      </c>
      <c r="E7" s="149"/>
      <c r="F7" s="123" t="s">
        <v>674</v>
      </c>
    </row>
    <row r="9" spans="1:6" ht="55.5" customHeight="1">
      <c r="A9" s="376" t="s">
        <v>672</v>
      </c>
      <c r="B9" s="376"/>
      <c r="C9" s="376"/>
      <c r="D9" s="376"/>
      <c r="E9" s="376"/>
      <c r="F9" s="376"/>
    </row>
    <row r="10" spans="1:6" ht="45.75" customHeight="1">
      <c r="A10" s="376" t="s">
        <v>708</v>
      </c>
      <c r="B10" s="376"/>
      <c r="C10" s="376"/>
      <c r="D10" s="376"/>
      <c r="E10" s="376"/>
      <c r="F10" s="376"/>
    </row>
    <row r="11" spans="1:6" ht="50.25" customHeight="1">
      <c r="A11" s="358" t="s">
        <v>724</v>
      </c>
      <c r="B11" s="138"/>
      <c r="C11" s="358" t="s">
        <v>723</v>
      </c>
      <c r="D11" s="358" t="s">
        <v>718</v>
      </c>
      <c r="E11" s="358"/>
      <c r="F11" s="358" t="s">
        <v>720</v>
      </c>
    </row>
    <row r="12" spans="1:6" ht="84" customHeight="1">
      <c r="A12" s="358"/>
      <c r="B12" s="138"/>
      <c r="C12" s="358"/>
      <c r="D12" s="138" t="s">
        <v>721</v>
      </c>
      <c r="E12" s="138" t="s">
        <v>722</v>
      </c>
      <c r="F12" s="358"/>
    </row>
    <row r="13" spans="1:6" ht="163.5" customHeight="1">
      <c r="A13" s="123" t="s">
        <v>271</v>
      </c>
      <c r="B13" s="123" t="s">
        <v>673</v>
      </c>
      <c r="C13" s="123" t="s">
        <v>15</v>
      </c>
      <c r="D13" s="123" t="s">
        <v>732</v>
      </c>
      <c r="E13" s="149"/>
      <c r="F13" s="123" t="s">
        <v>674</v>
      </c>
    </row>
    <row r="14" spans="1:6" ht="48.75" customHeight="1">
      <c r="A14" s="717"/>
      <c r="B14" s="717"/>
      <c r="C14" s="717"/>
      <c r="D14" s="717"/>
      <c r="E14" s="718"/>
      <c r="F14" s="717"/>
    </row>
    <row r="15" spans="1:6" ht="48.75" customHeight="1">
      <c r="A15" s="376" t="s">
        <v>672</v>
      </c>
      <c r="B15" s="376"/>
      <c r="C15" s="376"/>
      <c r="D15" s="376"/>
      <c r="E15" s="376"/>
      <c r="F15" s="376"/>
    </row>
    <row r="16" spans="1:6" ht="48.75" customHeight="1">
      <c r="A16" s="376" t="s">
        <v>708</v>
      </c>
      <c r="B16" s="376"/>
      <c r="C16" s="376"/>
      <c r="D16" s="376"/>
      <c r="E16" s="376"/>
      <c r="F16" s="376"/>
    </row>
    <row r="17" spans="1:6" ht="53.25" customHeight="1">
      <c r="A17" s="358" t="s">
        <v>724</v>
      </c>
      <c r="B17" s="138"/>
      <c r="C17" s="358" t="s">
        <v>723</v>
      </c>
      <c r="D17" s="358" t="s">
        <v>718</v>
      </c>
      <c r="E17" s="358"/>
      <c r="F17" s="358" t="s">
        <v>720</v>
      </c>
    </row>
    <row r="18" spans="1:6" ht="35.25" customHeight="1">
      <c r="A18" s="358"/>
      <c r="B18" s="138"/>
      <c r="C18" s="358"/>
      <c r="D18" s="138" t="s">
        <v>721</v>
      </c>
      <c r="E18" s="138" t="s">
        <v>722</v>
      </c>
      <c r="F18" s="358"/>
    </row>
    <row r="19" spans="1:6" ht="139.5" customHeight="1">
      <c r="A19" s="123" t="s">
        <v>129</v>
      </c>
      <c r="B19" s="123" t="s">
        <v>673</v>
      </c>
      <c r="C19" s="123" t="s">
        <v>130</v>
      </c>
      <c r="D19" s="123" t="s">
        <v>732</v>
      </c>
      <c r="E19" s="149"/>
      <c r="F19" s="123" t="s">
        <v>674</v>
      </c>
    </row>
    <row r="20" spans="1:4" ht="108" customHeight="1">
      <c r="A20" s="259"/>
      <c r="B20" s="259"/>
      <c r="C20" s="259"/>
      <c r="D20" s="259"/>
    </row>
    <row r="21" spans="1:6" ht="33.75" customHeight="1">
      <c r="A21" s="376" t="s">
        <v>672</v>
      </c>
      <c r="B21" s="376"/>
      <c r="C21" s="376"/>
      <c r="D21" s="376"/>
      <c r="E21" s="376"/>
      <c r="F21" s="376"/>
    </row>
    <row r="22" spans="1:6" ht="30.75" customHeight="1">
      <c r="A22" s="376" t="s">
        <v>708</v>
      </c>
      <c r="B22" s="376"/>
      <c r="C22" s="376"/>
      <c r="D22" s="376"/>
      <c r="E22" s="376"/>
      <c r="F22" s="376"/>
    </row>
    <row r="23" spans="1:6" ht="84" customHeight="1">
      <c r="A23" s="358" t="s">
        <v>724</v>
      </c>
      <c r="B23" s="138"/>
      <c r="C23" s="358" t="s">
        <v>723</v>
      </c>
      <c r="D23" s="358" t="s">
        <v>718</v>
      </c>
      <c r="E23" s="358"/>
      <c r="F23" s="358" t="s">
        <v>720</v>
      </c>
    </row>
    <row r="24" spans="1:6" ht="43.5" customHeight="1">
      <c r="A24" s="358"/>
      <c r="B24" s="138"/>
      <c r="C24" s="358"/>
      <c r="D24" s="138" t="s">
        <v>721</v>
      </c>
      <c r="E24" s="138" t="s">
        <v>722</v>
      </c>
      <c r="F24" s="358"/>
    </row>
    <row r="25" spans="1:6" ht="132.75" customHeight="1">
      <c r="A25" s="123" t="s">
        <v>162</v>
      </c>
      <c r="B25" s="123" t="s">
        <v>673</v>
      </c>
      <c r="C25" s="123" t="s">
        <v>163</v>
      </c>
      <c r="D25" s="123" t="s">
        <v>732</v>
      </c>
      <c r="E25" s="149"/>
      <c r="F25" s="123" t="s">
        <v>674</v>
      </c>
    </row>
    <row r="26" spans="1:2" ht="84" customHeight="1">
      <c r="A26" s="259" t="s">
        <v>172</v>
      </c>
      <c r="B26" s="710"/>
    </row>
  </sheetData>
  <sheetProtection/>
  <mergeCells count="28">
    <mergeCell ref="A22:F22"/>
    <mergeCell ref="A26:B26"/>
    <mergeCell ref="A9:F9"/>
    <mergeCell ref="A10:F10"/>
    <mergeCell ref="A11:A12"/>
    <mergeCell ref="C11:C12"/>
    <mergeCell ref="D11:E11"/>
    <mergeCell ref="F11:F12"/>
    <mergeCell ref="A15:F15"/>
    <mergeCell ref="A16:F16"/>
    <mergeCell ref="A21:F21"/>
    <mergeCell ref="A23:A24"/>
    <mergeCell ref="C23:C24"/>
    <mergeCell ref="D23:E23"/>
    <mergeCell ref="F23:F24"/>
    <mergeCell ref="C17:C18"/>
    <mergeCell ref="D17:E17"/>
    <mergeCell ref="F17:F18"/>
    <mergeCell ref="A20:D20"/>
    <mergeCell ref="A17:A18"/>
    <mergeCell ref="A1:G1"/>
    <mergeCell ref="A2:G2"/>
    <mergeCell ref="A3:F3"/>
    <mergeCell ref="A4:F4"/>
    <mergeCell ref="A5:A6"/>
    <mergeCell ref="C5:C6"/>
    <mergeCell ref="D5:E5"/>
    <mergeCell ref="F5:F6"/>
  </mergeCells>
  <printOptions horizontalCentered="1"/>
  <pageMargins left="0.38" right="0.31496062992125984" top="0.38" bottom="0.6" header="0" footer="0"/>
  <pageSetup horizontalDpi="300" verticalDpi="300" orientation="portrait" scale="29" r:id="rId1"/>
  <headerFooter alignWithMargins="0">
    <oddFooter>&amp;LElaboró:
Revisó:
&amp;D&amp;C&amp;N</oddFooter>
  </headerFooter>
</worksheet>
</file>

<file path=xl/worksheets/sheet8.xml><?xml version="1.0" encoding="utf-8"?>
<worksheet xmlns="http://schemas.openxmlformats.org/spreadsheetml/2006/main" xmlns:r="http://schemas.openxmlformats.org/officeDocument/2006/relationships">
  <sheetPr>
    <tabColor indexed="10"/>
  </sheetPr>
  <dimension ref="A1:F22"/>
  <sheetViews>
    <sheetView tabSelected="1" view="pageBreakPreview" zoomScale="80" zoomScaleSheetLayoutView="80" workbookViewId="0" topLeftCell="A1">
      <selection activeCell="F27" sqref="F27"/>
    </sheetView>
  </sheetViews>
  <sheetFormatPr defaultColWidth="12.57421875" defaultRowHeight="42.75" customHeight="1"/>
  <cols>
    <col min="1" max="1" width="4.140625" style="368" customWidth="1"/>
    <col min="2" max="2" width="24.421875" style="368" customWidth="1"/>
    <col min="3" max="3" width="18.00390625" style="368" customWidth="1"/>
    <col min="4" max="4" width="24.421875" style="368" customWidth="1"/>
    <col min="5" max="5" width="26.57421875" style="368" customWidth="1"/>
    <col min="6" max="16384" width="12.57421875" style="21" customWidth="1"/>
  </cols>
  <sheetData>
    <row r="1" spans="1:5" ht="42.75" customHeight="1">
      <c r="A1" s="223" t="s">
        <v>31</v>
      </c>
      <c r="B1" s="224"/>
      <c r="C1" s="224"/>
      <c r="D1" s="224"/>
      <c r="E1" s="224"/>
    </row>
    <row r="2" spans="1:5" ht="67.5" customHeight="1">
      <c r="A2" s="194" t="s">
        <v>304</v>
      </c>
      <c r="B2" s="194"/>
      <c r="C2" s="194"/>
      <c r="D2" s="194"/>
      <c r="E2" s="194"/>
    </row>
    <row r="3" spans="1:5" ht="76.5" customHeight="1">
      <c r="A3" s="164" t="s">
        <v>59</v>
      </c>
      <c r="B3" s="165"/>
      <c r="C3" s="165"/>
      <c r="D3" s="165"/>
      <c r="E3" s="165"/>
    </row>
    <row r="4" spans="1:5" ht="42.75" customHeight="1">
      <c r="A4" s="106" t="s">
        <v>699</v>
      </c>
      <c r="B4" s="165"/>
      <c r="C4" s="165"/>
      <c r="D4" s="165"/>
      <c r="E4" s="165"/>
    </row>
    <row r="5" spans="1:5" s="19" customFormat="1" ht="37.5" customHeight="1">
      <c r="A5" s="107" t="s">
        <v>491</v>
      </c>
      <c r="B5" s="107"/>
      <c r="C5" s="107"/>
      <c r="D5" s="107"/>
      <c r="E5" s="107"/>
    </row>
    <row r="6" spans="1:5" s="20" customFormat="1" ht="24" customHeight="1">
      <c r="A6" s="108"/>
      <c r="B6" s="108"/>
      <c r="C6" s="108"/>
      <c r="D6" s="108"/>
      <c r="E6" s="108"/>
    </row>
    <row r="7" spans="1:5" s="362" customFormat="1" ht="54.75" customHeight="1">
      <c r="A7" s="360"/>
      <c r="B7" s="361" t="s">
        <v>56</v>
      </c>
      <c r="C7" s="354" t="s">
        <v>703</v>
      </c>
      <c r="D7" s="354" t="s">
        <v>487</v>
      </c>
      <c r="E7" s="354" t="s">
        <v>488</v>
      </c>
    </row>
    <row r="8" spans="1:5" ht="64.5" customHeight="1">
      <c r="A8" s="363" t="s">
        <v>489</v>
      </c>
      <c r="B8" s="103" t="s">
        <v>490</v>
      </c>
      <c r="C8" s="364">
        <f>'CONSOLIDADO G1'!I52</f>
        <v>906.4440617503927</v>
      </c>
      <c r="D8" s="365">
        <f>'PRIMAS G1'!L11</f>
        <v>22579790</v>
      </c>
      <c r="E8" s="708">
        <v>30000000</v>
      </c>
    </row>
    <row r="9" spans="1:6" ht="64.5" customHeight="1">
      <c r="A9" s="363" t="s">
        <v>299</v>
      </c>
      <c r="B9" s="103" t="s">
        <v>492</v>
      </c>
      <c r="C9" s="364">
        <f>'CONSOLIDADO G1'!I40</f>
        <v>856.7007182212847</v>
      </c>
      <c r="D9" s="365">
        <f>'PRIMAS G1'!J11</f>
        <v>28552972</v>
      </c>
      <c r="E9" s="708"/>
      <c r="F9" s="366"/>
    </row>
    <row r="10" spans="1:5" ht="59.25" customHeight="1">
      <c r="A10" s="363" t="s">
        <v>300</v>
      </c>
      <c r="B10" s="103" t="s">
        <v>367</v>
      </c>
      <c r="C10" s="367">
        <f>'CONSOLIDADO G1'!I16</f>
        <v>801.6241163826951</v>
      </c>
      <c r="D10" s="365">
        <f>'PRIMAS G1'!F11</f>
        <v>29792671</v>
      </c>
      <c r="E10" s="708"/>
    </row>
    <row r="11" spans="1:5" ht="78" customHeight="1">
      <c r="A11" s="363" t="s">
        <v>301</v>
      </c>
      <c r="B11" s="103" t="s">
        <v>32</v>
      </c>
      <c r="C11" s="364">
        <f>'CONSOLIDADO G1'!I26</f>
        <v>607.1691037614696</v>
      </c>
      <c r="D11" s="365">
        <f>'PRIMAS G1'!H11</f>
        <v>29984893</v>
      </c>
      <c r="E11" s="708"/>
    </row>
    <row r="12" ht="30" customHeight="1"/>
    <row r="13" spans="1:5" s="362" customFormat="1" ht="54.75" customHeight="1">
      <c r="A13" s="360"/>
      <c r="B13" s="361" t="s">
        <v>360</v>
      </c>
      <c r="C13" s="354" t="s">
        <v>703</v>
      </c>
      <c r="D13" s="354" t="s">
        <v>487</v>
      </c>
      <c r="E13" s="354" t="s">
        <v>488</v>
      </c>
    </row>
    <row r="14" spans="1:5" ht="59.25" customHeight="1">
      <c r="A14" s="363" t="s">
        <v>489</v>
      </c>
      <c r="B14" s="103" t="s">
        <v>490</v>
      </c>
      <c r="C14" s="364">
        <f>'CONSOLIDADO G2'!H23</f>
        <v>1000</v>
      </c>
      <c r="D14" s="365">
        <f>'PRIMAS G2'!H7</f>
        <v>13704685</v>
      </c>
      <c r="E14" s="708">
        <v>14500000</v>
      </c>
    </row>
    <row r="15" spans="1:5" s="362" customFormat="1" ht="54.75" customHeight="1">
      <c r="A15" s="363" t="s">
        <v>299</v>
      </c>
      <c r="B15" s="103" t="s">
        <v>367</v>
      </c>
      <c r="C15" s="367">
        <f>'CONSOLIDADO G2'!H13</f>
        <v>873.1400667722363</v>
      </c>
      <c r="D15" s="365">
        <f>'PRIMAS G2'!F7</f>
        <v>14458704</v>
      </c>
      <c r="E15" s="708"/>
    </row>
    <row r="16" ht="20.25" customHeight="1"/>
    <row r="17" spans="1:5" ht="111" customHeight="1">
      <c r="A17" s="274" t="s">
        <v>493</v>
      </c>
      <c r="B17" s="275"/>
      <c r="C17" s="275"/>
      <c r="D17" s="275"/>
      <c r="E17" s="275"/>
    </row>
    <row r="18" spans="1:5" ht="75.75" customHeight="1">
      <c r="A18" s="242" t="s">
        <v>494</v>
      </c>
      <c r="B18" s="242"/>
      <c r="C18" s="242"/>
      <c r="D18" s="242"/>
      <c r="E18" s="242"/>
    </row>
    <row r="19" spans="1:4" ht="36" customHeight="1">
      <c r="A19" s="244" t="s">
        <v>362</v>
      </c>
      <c r="B19" s="244"/>
      <c r="C19" s="244"/>
      <c r="D19" s="244"/>
    </row>
    <row r="20" spans="1:6" ht="99.75" customHeight="1">
      <c r="A20" s="259" t="s">
        <v>10</v>
      </c>
      <c r="B20" s="259"/>
      <c r="C20" s="259"/>
      <c r="D20" s="259" t="s">
        <v>11</v>
      </c>
      <c r="E20" s="710"/>
      <c r="F20" s="709"/>
    </row>
    <row r="21" spans="1:6" ht="61.5" customHeight="1">
      <c r="A21" s="711"/>
      <c r="B21" s="711"/>
      <c r="C21" s="711"/>
      <c r="D21" s="259" t="s">
        <v>172</v>
      </c>
      <c r="E21" s="710"/>
      <c r="F21" s="78"/>
    </row>
    <row r="22" spans="1:5" ht="42.75" customHeight="1">
      <c r="A22" s="712"/>
      <c r="B22" s="712"/>
      <c r="C22" s="712"/>
      <c r="D22" s="712"/>
      <c r="E22" s="712"/>
    </row>
  </sheetData>
  <sheetProtection/>
  <mergeCells count="14">
    <mergeCell ref="D21:E21"/>
    <mergeCell ref="E8:E11"/>
    <mergeCell ref="E14:E15"/>
    <mergeCell ref="A1:E1"/>
    <mergeCell ref="A2:E2"/>
    <mergeCell ref="A3:E3"/>
    <mergeCell ref="A4:E4"/>
    <mergeCell ref="A5:E5"/>
    <mergeCell ref="A6:E6"/>
    <mergeCell ref="A17:E17"/>
    <mergeCell ref="A18:E18"/>
    <mergeCell ref="A19:D19"/>
    <mergeCell ref="A20:C20"/>
    <mergeCell ref="D20:E20"/>
  </mergeCells>
  <printOptions horizontalCentered="1"/>
  <pageMargins left="0.5905511811023623" right="0.5905511811023623" top="1.1811023622047245" bottom="0.5905511811023623" header="0" footer="0"/>
  <pageSetup horizontalDpi="300" verticalDpi="300" orientation="portrait" scale="83" r:id="rId1"/>
  <headerFooter alignWithMargins="0">
    <oddFooter>&amp;LElaboró:
Revisó:
&amp;D&amp;C&amp;N</oddFooter>
  </headerFooter>
</worksheet>
</file>

<file path=xl/worksheets/sheet9.xml><?xml version="1.0" encoding="utf-8"?>
<worksheet xmlns="http://schemas.openxmlformats.org/spreadsheetml/2006/main" xmlns:r="http://schemas.openxmlformats.org/officeDocument/2006/relationships">
  <sheetPr>
    <tabColor indexed="35"/>
  </sheetPr>
  <dimension ref="A1:I55"/>
  <sheetViews>
    <sheetView view="pageBreakPreview" zoomScaleSheetLayoutView="100" zoomScalePageLayoutView="0" workbookViewId="0" topLeftCell="A43">
      <selection activeCell="E51" sqref="E51:F51"/>
    </sheetView>
  </sheetViews>
  <sheetFormatPr defaultColWidth="12.57421875" defaultRowHeight="42.75" customHeight="1"/>
  <cols>
    <col min="1" max="1" width="4.140625" style="21" customWidth="1"/>
    <col min="2" max="2" width="24.421875" style="21" customWidth="1"/>
    <col min="3" max="3" width="15.00390625" style="21" customWidth="1"/>
    <col min="4" max="4" width="12.140625" style="21" customWidth="1"/>
    <col min="5" max="5" width="11.00390625" style="21" customWidth="1"/>
    <col min="6" max="7" width="10.7109375" style="21" customWidth="1"/>
    <col min="8" max="8" width="9.57421875" style="21" customWidth="1"/>
    <col min="9" max="9" width="11.8515625" style="21" customWidth="1"/>
    <col min="10" max="16384" width="12.57421875" style="21" customWidth="1"/>
  </cols>
  <sheetData>
    <row r="1" spans="1:9" s="1" customFormat="1" ht="48.75" customHeight="1">
      <c r="A1" s="719" t="s">
        <v>35</v>
      </c>
      <c r="B1" s="392"/>
      <c r="C1" s="392"/>
      <c r="D1" s="392"/>
      <c r="E1" s="392"/>
      <c r="F1" s="392"/>
      <c r="G1" s="392"/>
      <c r="H1" s="392"/>
      <c r="I1" s="393"/>
    </row>
    <row r="2" spans="1:9" s="1" customFormat="1" ht="48" customHeight="1">
      <c r="A2" s="720" t="s">
        <v>364</v>
      </c>
      <c r="B2" s="721"/>
      <c r="C2" s="721"/>
      <c r="D2" s="721"/>
      <c r="E2" s="721"/>
      <c r="F2" s="721"/>
      <c r="G2" s="721"/>
      <c r="H2" s="721"/>
      <c r="I2" s="722"/>
    </row>
    <row r="3" spans="1:9" s="1" customFormat="1" ht="34.5" customHeight="1">
      <c r="A3" s="723" t="s">
        <v>59</v>
      </c>
      <c r="B3" s="394"/>
      <c r="C3" s="394"/>
      <c r="D3" s="394"/>
      <c r="E3" s="394"/>
      <c r="F3" s="394"/>
      <c r="G3" s="394"/>
      <c r="H3" s="394"/>
      <c r="I3" s="724"/>
    </row>
    <row r="4" spans="1:9" s="19" customFormat="1" ht="37.5" customHeight="1">
      <c r="A4" s="725" t="s">
        <v>36</v>
      </c>
      <c r="B4" s="395"/>
      <c r="C4" s="395"/>
      <c r="D4" s="395"/>
      <c r="E4" s="395"/>
      <c r="F4" s="395"/>
      <c r="G4" s="395"/>
      <c r="H4" s="395"/>
      <c r="I4" s="726"/>
    </row>
    <row r="5" spans="1:9" s="20" customFormat="1" ht="24" customHeight="1">
      <c r="A5" s="727"/>
      <c r="B5" s="108"/>
      <c r="C5" s="108"/>
      <c r="D5" s="108"/>
      <c r="E5" s="108"/>
      <c r="F5" s="108"/>
      <c r="G5" s="108"/>
      <c r="H5" s="108"/>
      <c r="I5" s="728"/>
    </row>
    <row r="6" spans="1:9" ht="30" customHeight="1">
      <c r="A6" s="384" t="s">
        <v>288</v>
      </c>
      <c r="B6" s="384"/>
      <c r="C6" s="384" t="s">
        <v>289</v>
      </c>
      <c r="D6" s="384"/>
      <c r="E6" s="384"/>
      <c r="F6" s="384"/>
      <c r="G6" s="384"/>
      <c r="H6" s="384"/>
      <c r="I6" s="384"/>
    </row>
    <row r="7" spans="1:9" ht="41.25" customHeight="1">
      <c r="A7" s="384"/>
      <c r="B7" s="384"/>
      <c r="C7" s="396" t="s">
        <v>367</v>
      </c>
      <c r="D7" s="396"/>
      <c r="E7" s="396"/>
      <c r="F7" s="396"/>
      <c r="G7" s="396"/>
      <c r="H7" s="396"/>
      <c r="I7" s="396"/>
    </row>
    <row r="8" spans="1:9" ht="54.75" customHeight="1">
      <c r="A8" s="384"/>
      <c r="B8" s="384"/>
      <c r="C8" s="386" t="s">
        <v>290</v>
      </c>
      <c r="D8" s="104" t="s">
        <v>291</v>
      </c>
      <c r="E8" s="104" t="s">
        <v>292</v>
      </c>
      <c r="F8" s="104" t="s">
        <v>293</v>
      </c>
      <c r="G8" s="387" t="s">
        <v>458</v>
      </c>
      <c r="H8" s="386" t="s">
        <v>294</v>
      </c>
      <c r="I8" s="389" t="s">
        <v>295</v>
      </c>
    </row>
    <row r="9" spans="1:9" ht="42.75" customHeight="1">
      <c r="A9" s="384" t="s">
        <v>296</v>
      </c>
      <c r="B9" s="384"/>
      <c r="C9" s="386"/>
      <c r="D9" s="85" t="s">
        <v>297</v>
      </c>
      <c r="E9" s="85" t="s">
        <v>671</v>
      </c>
      <c r="F9" s="85" t="s">
        <v>457</v>
      </c>
      <c r="G9" s="388"/>
      <c r="H9" s="386"/>
      <c r="I9" s="389"/>
    </row>
    <row r="10" spans="1:9" ht="48.75" customHeight="1">
      <c r="A10" s="86" t="s">
        <v>298</v>
      </c>
      <c r="B10" s="87" t="s">
        <v>704</v>
      </c>
      <c r="C10" s="88" t="s">
        <v>718</v>
      </c>
      <c r="D10" s="89">
        <f>TRDM!G63</f>
        <v>350</v>
      </c>
      <c r="E10" s="89">
        <f>DEDUCIBLES!F22</f>
        <v>81</v>
      </c>
      <c r="F10" s="89">
        <f>'PRIMAS G1'!E7</f>
        <v>188.7266919566081</v>
      </c>
      <c r="G10" s="89">
        <f>SUM(D10:F10)</f>
        <v>619.7266919566081</v>
      </c>
      <c r="H10" s="334">
        <f>'PRIMAS G1'!N7</f>
        <v>49.90937633705991</v>
      </c>
      <c r="I10" s="91">
        <f>G10*H10/100</f>
        <v>309.3017269498355</v>
      </c>
    </row>
    <row r="11" spans="1:9" ht="42.75" customHeight="1">
      <c r="A11" s="86" t="s">
        <v>299</v>
      </c>
      <c r="B11" s="87" t="s">
        <v>286</v>
      </c>
      <c r="C11" s="88" t="s">
        <v>718</v>
      </c>
      <c r="D11" s="89">
        <f>AUTOS!G50</f>
        <v>400</v>
      </c>
      <c r="E11" s="89" t="s">
        <v>283</v>
      </c>
      <c r="F11" s="89">
        <f>'PRIMAS G1'!E8</f>
        <v>258.5518839821556</v>
      </c>
      <c r="G11" s="89">
        <f>SUM(D11:F11)</f>
        <v>658.5518839821556</v>
      </c>
      <c r="H11" s="334">
        <f>'PRIMAS G1'!N8</f>
        <v>16.112597126438885</v>
      </c>
      <c r="I11" s="91">
        <f>G11*H11/100</f>
        <v>106.10981193461794</v>
      </c>
    </row>
    <row r="12" spans="1:9" ht="42.75" customHeight="1">
      <c r="A12" s="86" t="s">
        <v>300</v>
      </c>
      <c r="B12" s="87" t="s">
        <v>573</v>
      </c>
      <c r="C12" s="88" t="s">
        <v>718</v>
      </c>
      <c r="D12" s="89">
        <f>MANEJO!G44</f>
        <v>201</v>
      </c>
      <c r="E12" s="89">
        <f>DEDUCIBLES!F28</f>
        <v>78</v>
      </c>
      <c r="F12" s="89">
        <f>'PRIMAS G1'!E9</f>
        <v>224.3806896551724</v>
      </c>
      <c r="G12" s="89">
        <f>SUM(D12:F12)</f>
        <v>503.38068965517243</v>
      </c>
      <c r="H12" s="334">
        <f>'PRIMAS G1'!N9</f>
        <v>26.306268363145918</v>
      </c>
      <c r="I12" s="91">
        <f>G12*H12/100</f>
        <v>132.42067510894435</v>
      </c>
    </row>
    <row r="13" spans="1:9" ht="42.75" customHeight="1">
      <c r="A13" s="86" t="s">
        <v>301</v>
      </c>
      <c r="B13" s="87" t="s">
        <v>287</v>
      </c>
      <c r="C13" s="88" t="s">
        <v>718</v>
      </c>
      <c r="D13" s="89">
        <f>RCE!G45</f>
        <v>333</v>
      </c>
      <c r="E13" s="89">
        <f>DEDUCIBLES!F34</f>
        <v>85</v>
      </c>
      <c r="F13" s="89">
        <f>'PRIMAS G1'!E10</f>
        <v>283.16785714285714</v>
      </c>
      <c r="G13" s="89">
        <f>SUM(D13:F13)</f>
        <v>701.1678571428572</v>
      </c>
      <c r="H13" s="334">
        <f>'PRIMAS G1'!N10</f>
        <v>7.6717581733552915</v>
      </c>
      <c r="I13" s="91">
        <f>G13*H13/100</f>
        <v>53.7919023892973</v>
      </c>
    </row>
    <row r="14" spans="1:9" ht="38.25" customHeight="1">
      <c r="A14" s="109" t="s">
        <v>459</v>
      </c>
      <c r="B14" s="109"/>
      <c r="C14" s="109"/>
      <c r="D14" s="109"/>
      <c r="E14" s="83"/>
      <c r="F14" s="83"/>
      <c r="G14" s="83"/>
      <c r="H14" s="335">
        <f>SUM(H1:H13)</f>
        <v>100</v>
      </c>
      <c r="I14" s="92">
        <f>SUM(I10:I13)</f>
        <v>601.6241163826951</v>
      </c>
    </row>
    <row r="15" spans="1:9" s="82" customFormat="1" ht="47.25" customHeight="1">
      <c r="A15" s="84"/>
      <c r="B15" s="381" t="s">
        <v>370</v>
      </c>
      <c r="C15" s="381"/>
      <c r="D15" s="381"/>
      <c r="E15" s="382" t="s">
        <v>371</v>
      </c>
      <c r="F15" s="382"/>
      <c r="G15" s="105"/>
      <c r="H15" s="84"/>
      <c r="I15" s="91">
        <v>200</v>
      </c>
    </row>
    <row r="16" spans="1:9" ht="42.75" customHeight="1">
      <c r="A16" s="383" t="s">
        <v>373</v>
      </c>
      <c r="B16" s="383"/>
      <c r="C16" s="383"/>
      <c r="D16" s="383"/>
      <c r="E16" s="383"/>
      <c r="F16" s="383"/>
      <c r="G16" s="383"/>
      <c r="H16" s="383"/>
      <c r="I16" s="92">
        <f>I14+I15</f>
        <v>801.6241163826951</v>
      </c>
    </row>
    <row r="17" spans="1:9" ht="42.75" customHeight="1">
      <c r="A17" s="339"/>
      <c r="B17" s="339"/>
      <c r="C17" s="339"/>
      <c r="D17" s="339"/>
      <c r="E17" s="339"/>
      <c r="F17" s="339"/>
      <c r="G17" s="339"/>
      <c r="H17" s="339"/>
      <c r="I17" s="340"/>
    </row>
    <row r="18" spans="1:9" ht="42.75" customHeight="1">
      <c r="A18" s="384" t="s">
        <v>288</v>
      </c>
      <c r="B18" s="384"/>
      <c r="C18" s="384" t="s">
        <v>289</v>
      </c>
      <c r="D18" s="384"/>
      <c r="E18" s="384"/>
      <c r="F18" s="384"/>
      <c r="G18" s="384"/>
      <c r="H18" s="384"/>
      <c r="I18" s="384"/>
    </row>
    <row r="19" spans="1:9" ht="42.75" customHeight="1">
      <c r="A19" s="384"/>
      <c r="B19" s="384"/>
      <c r="C19" s="391" t="s">
        <v>32</v>
      </c>
      <c r="D19" s="391"/>
      <c r="E19" s="391"/>
      <c r="F19" s="391"/>
      <c r="G19" s="391"/>
      <c r="H19" s="391"/>
      <c r="I19" s="391"/>
    </row>
    <row r="20" spans="1:9" ht="99.75" customHeight="1">
      <c r="A20" s="384"/>
      <c r="B20" s="384"/>
      <c r="C20" s="386" t="s">
        <v>290</v>
      </c>
      <c r="D20" s="104" t="s">
        <v>291</v>
      </c>
      <c r="E20" s="104" t="s">
        <v>292</v>
      </c>
      <c r="F20" s="104" t="s">
        <v>293</v>
      </c>
      <c r="G20" s="387" t="s">
        <v>458</v>
      </c>
      <c r="H20" s="386" t="s">
        <v>294</v>
      </c>
      <c r="I20" s="389" t="s">
        <v>295</v>
      </c>
    </row>
    <row r="21" spans="1:9" ht="42.75" customHeight="1">
      <c r="A21" s="384" t="s">
        <v>296</v>
      </c>
      <c r="B21" s="384"/>
      <c r="C21" s="386"/>
      <c r="D21" s="85" t="s">
        <v>297</v>
      </c>
      <c r="E21" s="85" t="s">
        <v>671</v>
      </c>
      <c r="F21" s="85" t="s">
        <v>457</v>
      </c>
      <c r="G21" s="388"/>
      <c r="H21" s="386"/>
      <c r="I21" s="389"/>
    </row>
    <row r="22" spans="1:9" ht="42.75" customHeight="1">
      <c r="A22" s="86" t="s">
        <v>298</v>
      </c>
      <c r="B22" s="87" t="s">
        <v>704</v>
      </c>
      <c r="C22" s="88" t="s">
        <v>718</v>
      </c>
      <c r="D22" s="89">
        <f>TRDM!K63</f>
        <v>343</v>
      </c>
      <c r="E22" s="89">
        <f>DEDUCIBLES!F54</f>
        <v>82.66666666666667</v>
      </c>
      <c r="F22" s="89">
        <f>'PRIMAS G1'!G7</f>
        <v>124.1327427433343</v>
      </c>
      <c r="G22" s="89">
        <f>SUM(D22:F22)</f>
        <v>549.799409410001</v>
      </c>
      <c r="H22" s="334">
        <f>'PRIMAS G1'!N7</f>
        <v>49.90937633705991</v>
      </c>
      <c r="I22" s="91">
        <f>G22*H22/100</f>
        <v>274.4014563413702</v>
      </c>
    </row>
    <row r="23" spans="1:9" ht="42.75" customHeight="1">
      <c r="A23" s="86" t="s">
        <v>299</v>
      </c>
      <c r="B23" s="87" t="s">
        <v>286</v>
      </c>
      <c r="C23" s="88" t="s">
        <v>718</v>
      </c>
      <c r="D23" s="89">
        <f>AUTOS!K50</f>
        <v>350</v>
      </c>
      <c r="E23" s="89" t="s">
        <v>283</v>
      </c>
      <c r="F23" s="89">
        <f>'PRIMAS G1'!G8</f>
        <v>172.9888752738889</v>
      </c>
      <c r="G23" s="89">
        <f>SUM(D23:F23)</f>
        <v>522.9888752738889</v>
      </c>
      <c r="H23" s="334">
        <f>'PRIMAS G1'!N8</f>
        <v>16.112597126438885</v>
      </c>
      <c r="I23" s="91">
        <f>G23*H23/100</f>
        <v>84.26709048897567</v>
      </c>
    </row>
    <row r="24" spans="1:9" ht="42.75" customHeight="1">
      <c r="A24" s="86" t="s">
        <v>300</v>
      </c>
      <c r="B24" s="87" t="s">
        <v>573</v>
      </c>
      <c r="C24" s="88" t="s">
        <v>718</v>
      </c>
      <c r="D24" s="89">
        <f>MANEJO!K44</f>
        <v>380</v>
      </c>
      <c r="E24" s="89">
        <f>DEDUCIBLES!F60</f>
        <v>90</v>
      </c>
      <c r="F24" s="89">
        <f>'PRIMAS G1'!G9</f>
        <v>257.8152578282702</v>
      </c>
      <c r="G24" s="89">
        <f>SUM(D24:F24)</f>
        <v>727.8152578282702</v>
      </c>
      <c r="H24" s="334">
        <f>'PRIMAS G1'!N9</f>
        <v>26.306268363145918</v>
      </c>
      <c r="I24" s="91">
        <f>G24*H24/100</f>
        <v>191.46103491222715</v>
      </c>
    </row>
    <row r="25" spans="1:9" ht="42.75" customHeight="1">
      <c r="A25" s="86" t="s">
        <v>301</v>
      </c>
      <c r="B25" s="87" t="s">
        <v>287</v>
      </c>
      <c r="C25" s="88" t="s">
        <v>718</v>
      </c>
      <c r="D25" s="89">
        <f>RCE!K45</f>
        <v>354.5</v>
      </c>
      <c r="E25" s="89">
        <f>DEDUCIBLES!F66</f>
        <v>89</v>
      </c>
      <c r="F25" s="89">
        <f>'PRIMAS G1'!G10</f>
        <v>300</v>
      </c>
      <c r="G25" s="89">
        <f>SUM(D25:F25)</f>
        <v>743.5</v>
      </c>
      <c r="H25" s="334">
        <f>'PRIMAS G1'!N10</f>
        <v>7.6717581733552915</v>
      </c>
      <c r="I25" s="91">
        <f>G25*H25/100</f>
        <v>57.0395220188966</v>
      </c>
    </row>
    <row r="26" spans="1:9" ht="42.75" customHeight="1">
      <c r="A26" s="109" t="s">
        <v>459</v>
      </c>
      <c r="B26" s="109"/>
      <c r="C26" s="109"/>
      <c r="D26" s="109"/>
      <c r="E26" s="83"/>
      <c r="F26" s="83"/>
      <c r="G26" s="83"/>
      <c r="H26" s="335">
        <f>SUM(H22:H25)</f>
        <v>100</v>
      </c>
      <c r="I26" s="92">
        <f>SUM(I22:I25)</f>
        <v>607.1691037614696</v>
      </c>
    </row>
    <row r="27" spans="1:9" ht="42.75" customHeight="1">
      <c r="A27" s="84"/>
      <c r="B27" s="381" t="s">
        <v>370</v>
      </c>
      <c r="C27" s="381"/>
      <c r="D27" s="381"/>
      <c r="E27" s="382" t="s">
        <v>461</v>
      </c>
      <c r="F27" s="382"/>
      <c r="G27" s="105"/>
      <c r="H27" s="84"/>
      <c r="I27" s="341">
        <v>50</v>
      </c>
    </row>
    <row r="28" spans="1:9" ht="42.75" customHeight="1">
      <c r="A28" s="383" t="s">
        <v>460</v>
      </c>
      <c r="B28" s="383"/>
      <c r="C28" s="383"/>
      <c r="D28" s="383"/>
      <c r="E28" s="383"/>
      <c r="F28" s="383"/>
      <c r="G28" s="383"/>
      <c r="H28" s="383"/>
      <c r="I28" s="92">
        <f>I26+I27</f>
        <v>657.1691037614696</v>
      </c>
    </row>
    <row r="29" spans="1:9" ht="42.75" customHeight="1">
      <c r="A29" s="337"/>
      <c r="B29" s="337"/>
      <c r="C29" s="337"/>
      <c r="D29" s="337"/>
      <c r="E29" s="337"/>
      <c r="F29" s="337"/>
      <c r="G29" s="337"/>
      <c r="H29" s="337"/>
      <c r="I29" s="338"/>
    </row>
    <row r="30" spans="1:9" ht="42.75" customHeight="1">
      <c r="A30" s="384" t="s">
        <v>288</v>
      </c>
      <c r="B30" s="384"/>
      <c r="C30" s="384" t="s">
        <v>289</v>
      </c>
      <c r="D30" s="384"/>
      <c r="E30" s="384"/>
      <c r="F30" s="384"/>
      <c r="G30" s="384"/>
      <c r="H30" s="384"/>
      <c r="I30" s="384"/>
    </row>
    <row r="31" spans="1:9" ht="42.75" customHeight="1">
      <c r="A31" s="384"/>
      <c r="B31" s="384"/>
      <c r="C31" s="390" t="s">
        <v>462</v>
      </c>
      <c r="D31" s="390"/>
      <c r="E31" s="390"/>
      <c r="F31" s="390"/>
      <c r="G31" s="390"/>
      <c r="H31" s="390"/>
      <c r="I31" s="390"/>
    </row>
    <row r="32" spans="1:9" ht="42.75" customHeight="1">
      <c r="A32" s="384"/>
      <c r="B32" s="384"/>
      <c r="C32" s="386" t="s">
        <v>290</v>
      </c>
      <c r="D32" s="104" t="s">
        <v>291</v>
      </c>
      <c r="E32" s="104" t="s">
        <v>292</v>
      </c>
      <c r="F32" s="104" t="s">
        <v>293</v>
      </c>
      <c r="G32" s="387" t="s">
        <v>458</v>
      </c>
      <c r="H32" s="386" t="s">
        <v>294</v>
      </c>
      <c r="I32" s="389" t="s">
        <v>295</v>
      </c>
    </row>
    <row r="33" spans="1:9" ht="42.75" customHeight="1">
      <c r="A33" s="384" t="s">
        <v>296</v>
      </c>
      <c r="B33" s="384"/>
      <c r="C33" s="386"/>
      <c r="D33" s="85" t="s">
        <v>297</v>
      </c>
      <c r="E33" s="85" t="s">
        <v>671</v>
      </c>
      <c r="F33" s="85" t="s">
        <v>457</v>
      </c>
      <c r="G33" s="388"/>
      <c r="H33" s="386"/>
      <c r="I33" s="389"/>
    </row>
    <row r="34" spans="1:9" ht="42.75" customHeight="1">
      <c r="A34" s="86" t="s">
        <v>298</v>
      </c>
      <c r="B34" s="87" t="s">
        <v>704</v>
      </c>
      <c r="C34" s="88" t="s">
        <v>718</v>
      </c>
      <c r="D34" s="89">
        <f>TRDM!O63</f>
        <v>360</v>
      </c>
      <c r="E34" s="89">
        <f>DEDUCIBLES!F86</f>
        <v>90.66666666666667</v>
      </c>
      <c r="F34" s="89">
        <f>'PRIMAS G1'!I7</f>
        <v>204.34764344517586</v>
      </c>
      <c r="G34" s="89">
        <f>SUM(D34:F34)</f>
        <v>655.0143101118425</v>
      </c>
      <c r="H34" s="334">
        <f>'PRIMAS G1'!N7</f>
        <v>49.90937633705991</v>
      </c>
      <c r="I34" s="91">
        <f>G34*H34/100</f>
        <v>326.91355709531615</v>
      </c>
    </row>
    <row r="35" spans="1:9" ht="42.75" customHeight="1">
      <c r="A35" s="86" t="s">
        <v>299</v>
      </c>
      <c r="B35" s="87" t="s">
        <v>286</v>
      </c>
      <c r="C35" s="88" t="s">
        <v>718</v>
      </c>
      <c r="D35" s="89">
        <f>AUTOS!O50</f>
        <v>380</v>
      </c>
      <c r="E35" s="89" t="s">
        <v>283</v>
      </c>
      <c r="F35" s="89">
        <f>'PRIMAS G1'!I8</f>
        <v>266.115548589201</v>
      </c>
      <c r="G35" s="89">
        <f>SUM(D35:F35)</f>
        <v>646.115548589201</v>
      </c>
      <c r="H35" s="334">
        <f>'PRIMAS G1'!N8</f>
        <v>16.112597126438885</v>
      </c>
      <c r="I35" s="91">
        <f>G35*H35/100</f>
        <v>104.10599531545844</v>
      </c>
    </row>
    <row r="36" spans="1:9" ht="42.75" customHeight="1">
      <c r="A36" s="86" t="s">
        <v>300</v>
      </c>
      <c r="B36" s="87" t="s">
        <v>573</v>
      </c>
      <c r="C36" s="88" t="s">
        <v>718</v>
      </c>
      <c r="D36" s="89">
        <f>MANEJO!O44</f>
        <v>330</v>
      </c>
      <c r="E36" s="89">
        <f>DEDUCIBLES!F92</f>
        <v>90</v>
      </c>
      <c r="F36" s="89">
        <f>'PRIMAS G1'!I9</f>
        <v>246.06932642652046</v>
      </c>
      <c r="G36" s="89">
        <f>SUM(D36:F36)</f>
        <v>666.0693264265204</v>
      </c>
      <c r="H36" s="334">
        <f>'PRIMAS G1'!N9</f>
        <v>26.306268363145918</v>
      </c>
      <c r="I36" s="91">
        <f>G36*H36/100</f>
        <v>175.21798449435886</v>
      </c>
    </row>
    <row r="37" spans="1:9" ht="42.75" customHeight="1">
      <c r="A37" s="86" t="s">
        <v>301</v>
      </c>
      <c r="B37" s="87" t="s">
        <v>287</v>
      </c>
      <c r="C37" s="88" t="s">
        <v>718</v>
      </c>
      <c r="D37" s="89">
        <f>RCE!S45</f>
        <v>380</v>
      </c>
      <c r="E37" s="89">
        <f>DEDUCIBLES!F98</f>
        <v>89</v>
      </c>
      <c r="F37" s="89">
        <f>'PRIMAS G1'!I10</f>
        <v>188.77857142857144</v>
      </c>
      <c r="G37" s="89">
        <f>SUM(D37:F37)</f>
        <v>657.7785714285715</v>
      </c>
      <c r="H37" s="334">
        <f>'PRIMAS G1'!N10</f>
        <v>7.6717581733552915</v>
      </c>
      <c r="I37" s="91">
        <f>G37*H37/100</f>
        <v>50.4631813161511</v>
      </c>
    </row>
    <row r="38" spans="1:9" ht="42.75" customHeight="1">
      <c r="A38" s="109" t="s">
        <v>459</v>
      </c>
      <c r="B38" s="109"/>
      <c r="C38" s="109"/>
      <c r="D38" s="109"/>
      <c r="E38" s="83"/>
      <c r="F38" s="83"/>
      <c r="G38" s="83"/>
      <c r="H38" s="335">
        <f>SUM(H34:H37)</f>
        <v>100</v>
      </c>
      <c r="I38" s="92">
        <f>SUM(I34:I37)</f>
        <v>656.7007182212847</v>
      </c>
    </row>
    <row r="39" spans="1:9" ht="42.75" customHeight="1">
      <c r="A39" s="84"/>
      <c r="B39" s="381" t="s">
        <v>370</v>
      </c>
      <c r="C39" s="381"/>
      <c r="D39" s="381"/>
      <c r="E39" s="382" t="s">
        <v>371</v>
      </c>
      <c r="F39" s="382"/>
      <c r="G39" s="105"/>
      <c r="H39" s="84"/>
      <c r="I39" s="91">
        <v>200</v>
      </c>
    </row>
    <row r="40" spans="1:9" ht="42.75" customHeight="1">
      <c r="A40" s="383" t="s">
        <v>463</v>
      </c>
      <c r="B40" s="383"/>
      <c r="C40" s="383"/>
      <c r="D40" s="383"/>
      <c r="E40" s="383"/>
      <c r="F40" s="383"/>
      <c r="G40" s="383"/>
      <c r="H40" s="383"/>
      <c r="I40" s="92">
        <f>I38+I39</f>
        <v>856.7007182212847</v>
      </c>
    </row>
    <row r="41" spans="1:9" ht="42.75" customHeight="1">
      <c r="A41" s="337"/>
      <c r="B41" s="337"/>
      <c r="C41" s="337"/>
      <c r="D41" s="337"/>
      <c r="E41" s="337"/>
      <c r="F41" s="337"/>
      <c r="G41" s="337"/>
      <c r="H41" s="337"/>
      <c r="I41" s="338"/>
    </row>
    <row r="42" spans="1:9" ht="42.75" customHeight="1">
      <c r="A42" s="384" t="s">
        <v>288</v>
      </c>
      <c r="B42" s="384"/>
      <c r="C42" s="384" t="s">
        <v>289</v>
      </c>
      <c r="D42" s="384"/>
      <c r="E42" s="384"/>
      <c r="F42" s="384"/>
      <c r="G42" s="384"/>
      <c r="H42" s="384"/>
      <c r="I42" s="384"/>
    </row>
    <row r="43" spans="1:9" ht="42.75" customHeight="1">
      <c r="A43" s="384"/>
      <c r="B43" s="384"/>
      <c r="C43" s="385" t="s">
        <v>162</v>
      </c>
      <c r="D43" s="385"/>
      <c r="E43" s="385"/>
      <c r="F43" s="385"/>
      <c r="G43" s="385"/>
      <c r="H43" s="385"/>
      <c r="I43" s="385"/>
    </row>
    <row r="44" spans="1:9" ht="42.75" customHeight="1">
      <c r="A44" s="384"/>
      <c r="B44" s="384"/>
      <c r="C44" s="386" t="s">
        <v>290</v>
      </c>
      <c r="D44" s="104" t="s">
        <v>291</v>
      </c>
      <c r="E44" s="104" t="s">
        <v>292</v>
      </c>
      <c r="F44" s="104" t="s">
        <v>293</v>
      </c>
      <c r="G44" s="387" t="s">
        <v>458</v>
      </c>
      <c r="H44" s="386" t="s">
        <v>294</v>
      </c>
      <c r="I44" s="389" t="s">
        <v>295</v>
      </c>
    </row>
    <row r="45" spans="1:9" ht="42.75" customHeight="1">
      <c r="A45" s="384" t="s">
        <v>296</v>
      </c>
      <c r="B45" s="384"/>
      <c r="C45" s="386"/>
      <c r="D45" s="85" t="s">
        <v>297</v>
      </c>
      <c r="E45" s="85" t="s">
        <v>671</v>
      </c>
      <c r="F45" s="85" t="s">
        <v>457</v>
      </c>
      <c r="G45" s="388"/>
      <c r="H45" s="386"/>
      <c r="I45" s="389"/>
    </row>
    <row r="46" spans="1:9" ht="42.75" customHeight="1">
      <c r="A46" s="86" t="s">
        <v>298</v>
      </c>
      <c r="B46" s="87" t="s">
        <v>704</v>
      </c>
      <c r="C46" s="88" t="s">
        <v>718</v>
      </c>
      <c r="D46" s="89">
        <f>TRDM!S63</f>
        <v>362.5</v>
      </c>
      <c r="E46" s="89">
        <f>DEDUCIBLES!F119</f>
        <v>90.66666666666667</v>
      </c>
      <c r="F46" s="89">
        <f>'PRIMAS G1'!K7</f>
        <v>300</v>
      </c>
      <c r="G46" s="89">
        <f>SUM(D46:F46)</f>
        <v>753.1666666666667</v>
      </c>
      <c r="H46" s="334">
        <f>'PRIMAS G1'!N7</f>
        <v>49.90937633705991</v>
      </c>
      <c r="I46" s="91">
        <f>G46*H46/100</f>
        <v>375.9007861119563</v>
      </c>
    </row>
    <row r="47" spans="1:9" ht="42.75" customHeight="1">
      <c r="A47" s="86" t="s">
        <v>299</v>
      </c>
      <c r="B47" s="87" t="s">
        <v>286</v>
      </c>
      <c r="C47" s="88" t="s">
        <v>718</v>
      </c>
      <c r="D47" s="89">
        <f>AUTOS!S50</f>
        <v>400</v>
      </c>
      <c r="E47" s="89" t="s">
        <v>283</v>
      </c>
      <c r="F47" s="89">
        <f>'PRIMAS G1'!K8</f>
        <v>300</v>
      </c>
      <c r="G47" s="89">
        <f>SUM(D47:F47)</f>
        <v>700</v>
      </c>
      <c r="H47" s="334">
        <f>'PRIMAS G1'!N8</f>
        <v>16.112597126438885</v>
      </c>
      <c r="I47" s="91">
        <f>G47*H47/100</f>
        <v>112.78817988507221</v>
      </c>
    </row>
    <row r="48" spans="1:9" ht="42.75" customHeight="1">
      <c r="A48" s="86" t="s">
        <v>300</v>
      </c>
      <c r="B48" s="87" t="s">
        <v>573</v>
      </c>
      <c r="C48" s="88" t="s">
        <v>718</v>
      </c>
      <c r="D48" s="89">
        <f>MANEJO!S44</f>
        <v>255</v>
      </c>
      <c r="E48" s="89">
        <f>DEDUCIBLES!F125</f>
        <v>90</v>
      </c>
      <c r="F48" s="89">
        <f>'PRIMAS G1'!K9</f>
        <v>300</v>
      </c>
      <c r="G48" s="89">
        <f>SUM(D48:F48)</f>
        <v>645</v>
      </c>
      <c r="H48" s="334">
        <f>'PRIMAS G1'!N9</f>
        <v>26.306268363145918</v>
      </c>
      <c r="I48" s="91">
        <f>G48*H48/100</f>
        <v>169.67543094229117</v>
      </c>
    </row>
    <row r="49" spans="1:9" ht="42.75" customHeight="1">
      <c r="A49" s="86" t="s">
        <v>301</v>
      </c>
      <c r="B49" s="87" t="s">
        <v>287</v>
      </c>
      <c r="C49" s="88" t="s">
        <v>718</v>
      </c>
      <c r="D49" s="89">
        <f>RCE!S45</f>
        <v>380</v>
      </c>
      <c r="E49" s="89">
        <f>DEDUCIBLES!F131</f>
        <v>89</v>
      </c>
      <c r="F49" s="89">
        <f>'PRIMAS G1'!K10</f>
        <v>157.70985873952722</v>
      </c>
      <c r="G49" s="89">
        <f>SUM(D49:F49)</f>
        <v>626.7098587395272</v>
      </c>
      <c r="H49" s="334">
        <f>'PRIMAS G1'!N10</f>
        <v>7.6717581733552915</v>
      </c>
      <c r="I49" s="91">
        <f>G49*H49/100</f>
        <v>48.07966481107308</v>
      </c>
    </row>
    <row r="50" spans="1:9" ht="42.75" customHeight="1">
      <c r="A50" s="109" t="s">
        <v>459</v>
      </c>
      <c r="B50" s="109"/>
      <c r="C50" s="109"/>
      <c r="D50" s="109"/>
      <c r="E50" s="83"/>
      <c r="F50" s="83"/>
      <c r="G50" s="83"/>
      <c r="H50" s="335">
        <f>SUM(H46:H49)</f>
        <v>100</v>
      </c>
      <c r="I50" s="92">
        <f>SUM(I46:I49)</f>
        <v>706.4440617503927</v>
      </c>
    </row>
    <row r="51" spans="1:9" ht="42.75" customHeight="1">
      <c r="A51" s="84"/>
      <c r="B51" s="381" t="s">
        <v>370</v>
      </c>
      <c r="C51" s="381"/>
      <c r="D51" s="381"/>
      <c r="E51" s="382" t="s">
        <v>371</v>
      </c>
      <c r="F51" s="382"/>
      <c r="G51" s="105"/>
      <c r="H51" s="84"/>
      <c r="I51" s="91">
        <v>200</v>
      </c>
    </row>
    <row r="52" spans="1:9" ht="42.75" customHeight="1">
      <c r="A52" s="383" t="s">
        <v>464</v>
      </c>
      <c r="B52" s="383"/>
      <c r="C52" s="383"/>
      <c r="D52" s="383"/>
      <c r="E52" s="383"/>
      <c r="F52" s="383"/>
      <c r="G52" s="383"/>
      <c r="H52" s="383"/>
      <c r="I52" s="92">
        <f>I50+I51</f>
        <v>906.4440617503927</v>
      </c>
    </row>
    <row r="53" spans="1:9" ht="42.75" customHeight="1">
      <c r="A53" s="337"/>
      <c r="B53" s="337"/>
      <c r="C53" s="337"/>
      <c r="D53" s="337"/>
      <c r="E53" s="337"/>
      <c r="F53" s="337"/>
      <c r="G53" s="337"/>
      <c r="H53" s="337"/>
      <c r="I53" s="338"/>
    </row>
    <row r="54" spans="1:9" ht="42.75" customHeight="1">
      <c r="A54" s="337"/>
      <c r="B54" s="337"/>
      <c r="C54" s="337"/>
      <c r="D54" s="337"/>
      <c r="E54" s="337"/>
      <c r="F54" s="337"/>
      <c r="G54" s="337"/>
      <c r="H54" s="337"/>
      <c r="I54" s="338"/>
    </row>
    <row r="55" spans="6:9" ht="80.25" customHeight="1">
      <c r="F55" s="259" t="s">
        <v>172</v>
      </c>
      <c r="G55" s="259"/>
      <c r="H55" s="259"/>
      <c r="I55" s="259"/>
    </row>
  </sheetData>
  <sheetProtection/>
  <mergeCells count="54">
    <mergeCell ref="A16:H16"/>
    <mergeCell ref="E15:F15"/>
    <mergeCell ref="B15:D15"/>
    <mergeCell ref="C6:I6"/>
    <mergeCell ref="A14:D14"/>
    <mergeCell ref="C7:I7"/>
    <mergeCell ref="C8:C9"/>
    <mergeCell ref="G8:G9"/>
    <mergeCell ref="F55:I55"/>
    <mergeCell ref="A1:I1"/>
    <mergeCell ref="A2:I2"/>
    <mergeCell ref="A3:I3"/>
    <mergeCell ref="H8:H9"/>
    <mergeCell ref="I8:I9"/>
    <mergeCell ref="A9:B9"/>
    <mergeCell ref="A4:I4"/>
    <mergeCell ref="A5:I5"/>
    <mergeCell ref="A6:B8"/>
    <mergeCell ref="A18:B20"/>
    <mergeCell ref="C18:I18"/>
    <mergeCell ref="C19:I19"/>
    <mergeCell ref="C20:C21"/>
    <mergeCell ref="G20:G21"/>
    <mergeCell ref="H20:H21"/>
    <mergeCell ref="I20:I21"/>
    <mergeCell ref="A21:B21"/>
    <mergeCell ref="A26:D26"/>
    <mergeCell ref="B27:D27"/>
    <mergeCell ref="E27:F27"/>
    <mergeCell ref="A28:H28"/>
    <mergeCell ref="A30:B32"/>
    <mergeCell ref="C30:I30"/>
    <mergeCell ref="C31:I31"/>
    <mergeCell ref="C32:C33"/>
    <mergeCell ref="G32:G33"/>
    <mergeCell ref="H32:H33"/>
    <mergeCell ref="I32:I33"/>
    <mergeCell ref="A33:B33"/>
    <mergeCell ref="A38:D38"/>
    <mergeCell ref="B39:D39"/>
    <mergeCell ref="E39:F39"/>
    <mergeCell ref="A40:H40"/>
    <mergeCell ref="A42:B44"/>
    <mergeCell ref="C42:I42"/>
    <mergeCell ref="C43:I43"/>
    <mergeCell ref="C44:C45"/>
    <mergeCell ref="G44:G45"/>
    <mergeCell ref="H44:H45"/>
    <mergeCell ref="I44:I45"/>
    <mergeCell ref="A45:B45"/>
    <mergeCell ref="A50:D50"/>
    <mergeCell ref="B51:D51"/>
    <mergeCell ref="E51:F51"/>
    <mergeCell ref="A52:H52"/>
  </mergeCells>
  <printOptions horizontalCentered="1"/>
  <pageMargins left="0.5905511811023623" right="0.5905511811023623" top="1.1811023622047245" bottom="0.5905511811023623" header="0" footer="0"/>
  <pageSetup horizontalDpi="300" verticalDpi="300" orientation="portrait" scale="66" r:id="rId1"/>
  <headerFooter alignWithMargins="0">
    <oddFooter>&amp;LElaboró:
Revisó:
&amp;D&amp;C&amp;N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JLT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jmoncada</dc:creator>
  <cp:keywords/>
  <dc:description/>
  <cp:lastModifiedBy>hleon</cp:lastModifiedBy>
  <cp:lastPrinted>2011-03-09T20:11:14Z</cp:lastPrinted>
  <dcterms:created xsi:type="dcterms:W3CDTF">2005-04-20T13:48:02Z</dcterms:created>
  <dcterms:modified xsi:type="dcterms:W3CDTF">2011-03-09T20:24:44Z</dcterms:modified>
  <cp:category/>
  <cp:version/>
  <cp:contentType/>
  <cp:contentStatus/>
</cp:coreProperties>
</file>